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u 30 01 2022" sheetId="1" state="visible" r:id="rId2"/>
    <sheet name="au 30 09 2021" sheetId="2" state="visible" r:id="rId3"/>
    <sheet name="au 15 09 2021" sheetId="3" state="visible" r:id="rId4"/>
  </sheets>
  <definedNames>
    <definedName function="false" hidden="false" localSheetId="2" name="_xlnm.Print_Titles" vbProcedure="false">'au 15 09 2021'!$1:$1</definedName>
    <definedName function="false" hidden="true" localSheetId="2" name="_xlnm._FilterDatabase" vbProcedure="false">'au 15 09 2021'!$A$1:$E$29</definedName>
    <definedName function="false" hidden="false" localSheetId="0" name="_xlnm.Print_Titles" vbProcedure="false">'au 30 01 2022'!$1:$1</definedName>
    <definedName function="false" hidden="true" localSheetId="0" name="_xlnm._FilterDatabase" vbProcedure="false">'au 30 01 2022'!$A$1:$E$29</definedName>
    <definedName function="false" hidden="false" localSheetId="1" name="_xlnm.Print_Titles" vbProcedure="false">'au 30 09 2021'!$1:$1</definedName>
    <definedName function="false" hidden="true" localSheetId="1" name="_xlnm._FilterDatabase" vbProcedure="false">'au 30 09 2021'!$A$1:$E$29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<sst xmlns="http://schemas.openxmlformats.org/spreadsheetml/2006/main" count="467" uniqueCount="158">
  <si>
    <t xml:space="preserve">Bénéficiaire</t>
  </si>
  <si>
    <t xml:space="preserve">Nature de l'opération</t>
  </si>
  <si>
    <t xml:space="preserve">dépense subventionnable</t>
  </si>
  <si>
    <t xml:space="preserve">taux</t>
  </si>
  <si>
    <t xml:space="preserve">Montant engagé</t>
  </si>
  <si>
    <t xml:space="preserve">Montant de l'enveloppe</t>
  </si>
  <si>
    <t xml:space="preserve">Taux d'engagé</t>
  </si>
  <si>
    <t xml:space="preserve">BELLEGARDE EN MARCHE</t>
  </si>
  <si>
    <t xml:space="preserve">Réhabilitation thermique et mise en place d'une chaufferie bois  à la gendarmerie</t>
  </si>
  <si>
    <t xml:space="preserve">BETETE</t>
  </si>
  <si>
    <t xml:space="preserve">Rénovation énergétique 2 logements</t>
  </si>
  <si>
    <t xml:space="preserve">BLAUDEIX</t>
  </si>
  <si>
    <t xml:space="preserve">Travaux de rénovation énergétique des bâtiments communaux (mairie + logement)</t>
  </si>
  <si>
    <t xml:space="preserve">BORD ST GEORGES</t>
  </si>
  <si>
    <t xml:space="preserve">Rénovation énergétique de bâtiments communaux (deux logements)</t>
  </si>
  <si>
    <t xml:space="preserve">CELLE DUNOISE (la)</t>
  </si>
  <si>
    <t xml:space="preserve">Rénovation énergétique dans 2 logements</t>
  </si>
  <si>
    <t xml:space="preserve">CHAUCHET (le)</t>
  </si>
  <si>
    <t xml:space="preserve">Rénovation énergétique (logements)</t>
  </si>
  <si>
    <t xml:space="preserve">COMPAS (le)</t>
  </si>
  <si>
    <t xml:space="preserve">Rénovation énergétique dans logement communal (isolation laine de verre)</t>
  </si>
  <si>
    <t xml:space="preserve">CRESSAT</t>
  </si>
  <si>
    <t xml:space="preserve">Rénovation énergétique dans les bâtiments communaux (mairie logements salle po)</t>
  </si>
  <si>
    <t xml:space="preserve">DOMEYROT</t>
  </si>
  <si>
    <t xml:space="preserve">Rénovation énergétique d'un ensemble immobilier communal (mairie, agence postale  et logements)</t>
  </si>
  <si>
    <t xml:space="preserve">EVAUX LES BAINS</t>
  </si>
  <si>
    <t xml:space="preserve">Transition énergétique par la récupération des calories des eaux thermales dans une logique de développement durable</t>
  </si>
  <si>
    <t xml:space="preserve">GENOUILLAC</t>
  </si>
  <si>
    <t xml:space="preserve">Rénovation énergétique d'un bâtiment communal (le centre d'accueil et de ressources)</t>
  </si>
  <si>
    <t xml:space="preserve">JALESCHES</t>
  </si>
  <si>
    <t xml:space="preserve">Travaux isolation du secrétariat de la mairie et du logement communal</t>
  </si>
  <si>
    <t xml:space="preserve">LADAPEYRE</t>
  </si>
  <si>
    <t xml:space="preserve">Aménagement de la salle polyvalente (travaux d'isolation)</t>
  </si>
  <si>
    <t xml:space="preserve">MALLERET-BOUSSAC</t>
  </si>
  <si>
    <t xml:space="preserve">Rénovation énergétique de la mairie (radiateurs et programmateurs)</t>
  </si>
  <si>
    <t xml:space="preserve">MOURIOUX VIEILLEVILLE</t>
  </si>
  <si>
    <t xml:space="preserve">Rénovation énergétique de 5 logements communaux</t>
  </si>
  <si>
    <t xml:space="preserve">NAILLAT</t>
  </si>
  <si>
    <t xml:space="preserve">Rénovation énergétique bâtiment communal école (changement menuiseries 20 fenêtres)</t>
  </si>
  <si>
    <t xml:space="preserve">NOUZERINES</t>
  </si>
  <si>
    <t xml:space="preserve">Rénovation énergétique d'un bâtiment communal (logement 2 rue des Lilas)</t>
  </si>
  <si>
    <t xml:space="preserve">PARSAC-RIMONDEIX</t>
  </si>
  <si>
    <t xml:space="preserve">Rénovation énergétique dans 4 logements communaux</t>
  </si>
  <si>
    <t xml:space="preserve">SOUMANS</t>
  </si>
  <si>
    <t xml:space="preserve">Rénovation énergétique de bâtiments communaux (Changement de fenêtres et radiateurs dans bâtiments communaux) (salle des associations, 2 logements, restaurant)</t>
  </si>
  <si>
    <t xml:space="preserve">ST JULIEN LA GENETE</t>
  </si>
  <si>
    <t xml:space="preserve">Rénovation énergétique d'un bâtiment communal (mairie)</t>
  </si>
  <si>
    <t xml:space="preserve">ST LOUP</t>
  </si>
  <si>
    <t xml:space="preserve">Rénovation énergétique dans un bâtiment communal (BAR-RESTAURANT)</t>
  </si>
  <si>
    <t xml:space="preserve">ST SEBASTIEN</t>
  </si>
  <si>
    <t xml:space="preserve">Rénovation énergétique de l'école élémentaire avec création d'une chaufferie bois</t>
  </si>
  <si>
    <t xml:space="preserve">ST SULPICE LE DUNOIS</t>
  </si>
  <si>
    <t xml:space="preserve">Rénovation énergétique dans un logement communal</t>
  </si>
  <si>
    <t xml:space="preserve">STE FEYRE LA MONTAGNE</t>
  </si>
  <si>
    <t xml:space="preserve">Rénovation esthétique et énergétique d'un logement communal</t>
  </si>
  <si>
    <t xml:space="preserve">TOULX STE CROIX</t>
  </si>
  <si>
    <t xml:space="preserve">Rénovation énergétique d'un bâtiment communal (le préau)</t>
  </si>
  <si>
    <t xml:space="preserve">VIERSAT</t>
  </si>
  <si>
    <t xml:space="preserve">Rénovation énergétique d'un bâtiment communal (salle des fêtes)</t>
  </si>
  <si>
    <t xml:space="preserve">VILLENEUVE (LA)</t>
  </si>
  <si>
    <t xml:space="preserve">Rénovation énergétique dans les bâtiments communaux (salle des fêtes + logement)</t>
  </si>
  <si>
    <t xml:space="preserve">Sous-Total : DSIL "rénovation énergétique"</t>
  </si>
  <si>
    <t xml:space="preserve">AHUN</t>
  </si>
  <si>
    <t xml:space="preserve">Rénovation énergétique à la mairie</t>
  </si>
  <si>
    <t xml:space="preserve">AJAIN</t>
  </si>
  <si>
    <t xml:space="preserve">Réhabilitation du bâtiment de la poste en agence postale et bibliothèque</t>
  </si>
  <si>
    <t xml:space="preserve">BAZELAT</t>
  </si>
  <si>
    <t xml:space="preserve">Rénovation énergétique d'un bâtiment communal (mairie et logement)</t>
  </si>
  <si>
    <t xml:space="preserve">CC MARCHE COMBRAILLE EN AQUITAINE</t>
  </si>
  <si>
    <t xml:space="preserve">Aménagement d'un bâtiment à vocation économique - Installation d'une brasserie artisanale à Auzances</t>
  </si>
  <si>
    <t xml:space="preserve">CC PORTES DE LA CREUSE EN MARCHE</t>
  </si>
  <si>
    <t xml:space="preserve">Création d'un bâtiment pour la micro-crèche</t>
  </si>
  <si>
    <t xml:space="preserve">CEYROUX</t>
  </si>
  <si>
    <t xml:space="preserve">Rénovation énergétique dans bâtiments communaux (salle des fêtes et mairie)</t>
  </si>
  <si>
    <t xml:space="preserve">CHAMBERAUD</t>
  </si>
  <si>
    <t xml:space="preserve">CHAMBONCHARD</t>
  </si>
  <si>
    <t xml:space="preserve">Rénovation énergétique de bâtiments communaux (auberge, chambres d'hôtes et logement)</t>
  </si>
  <si>
    <t xml:space="preserve">CROCQ</t>
  </si>
  <si>
    <t xml:space="preserve">Rénovation énergétique d'un bâtiment communal (gîte d'étape)</t>
  </si>
  <si>
    <t xml:space="preserve">FLEURAT</t>
  </si>
  <si>
    <t xml:space="preserve">Transformation d'une grange en atelier (isolation partie toiture et remplacement portes)</t>
  </si>
  <si>
    <t xml:space="preserve">JARNAGES</t>
  </si>
  <si>
    <t xml:space="preserve">Restructuration d'un immeuble en commerce Bar-Tabac (rénovation énergétique)</t>
  </si>
  <si>
    <t xml:space="preserve">LAVAVEIX LES MINES</t>
  </si>
  <si>
    <t xml:space="preserve">Réfection et rénovation énergétique de la mairie</t>
  </si>
  <si>
    <t xml:space="preserve">NOTH</t>
  </si>
  <si>
    <t xml:space="preserve">Rénovation énergétique dans bâtiments communaux (mairie - école - bibliothèque) </t>
  </si>
  <si>
    <t xml:space="preserve">NOUZIERS</t>
  </si>
  <si>
    <t xml:space="preserve">POUSSANGES</t>
  </si>
  <si>
    <t xml:space="preserve">Rénovation énergétique dans un bâtiment communal à destination d'un logement</t>
  </si>
  <si>
    <t xml:space="preserve">ROUGNAT</t>
  </si>
  <si>
    <t xml:space="preserve">Rénovation énergétique d'un bâtiment communal (salle polyvalente)</t>
  </si>
  <si>
    <t xml:space="preserve">ROYERE DE VASSIVIERE</t>
  </si>
  <si>
    <t xml:space="preserve">Réfection de la toiture du bâtiment de la poste</t>
  </si>
  <si>
    <t xml:space="preserve">SARDENT</t>
  </si>
  <si>
    <t xml:space="preserve">Réhabilitation, amélioration énergétique et accessibilité d'un bâtiment communal de l'ancienne poste en MAISON France SERVICES et TIERS LIEUX</t>
  </si>
  <si>
    <t xml:space="preserve">SOUS-PARSAT</t>
  </si>
  <si>
    <t xml:space="preserve">Rénovation énergétique bâtiment mairie/école (isolation et chaudière)</t>
  </si>
  <si>
    <t xml:space="preserve">SOUTERRAINE (LA)</t>
  </si>
  <si>
    <t xml:space="preserve">Réhabilitation et mise aux normes de la gendarmerie</t>
  </si>
  <si>
    <t xml:space="preserve">Requalification urbaine et mobilité douce boulevard Mestadier (1ère tranche)</t>
  </si>
  <si>
    <t xml:space="preserve">ST AGNANT DE VERSILLAT</t>
  </si>
  <si>
    <t xml:space="preserve">Rénovation énergétique d'un bâtiment communal (maison des associations) - changement toiture, isolation combles</t>
  </si>
  <si>
    <t xml:space="preserve">ST AMAND</t>
  </si>
  <si>
    <t xml:space="preserve">Rénovation énergétique de la salle polyvalente (13 fenêtres  en double vitrage + changement portes)</t>
  </si>
  <si>
    <t xml:space="preserve">ST AMAND JARTOURDEIX</t>
  </si>
  <si>
    <t xml:space="preserve">Isolation toiture mairie</t>
  </si>
  <si>
    <t xml:space="preserve">ST AVIT LE PAUVRE</t>
  </si>
  <si>
    <t xml:space="preserve">Rénovation énergétique d'un bâtiment communal (mairie et logement) - Réfection toiture, isolation et ravalement de la mairie</t>
  </si>
  <si>
    <t xml:space="preserve">ST DIZIER LES DOMAINES</t>
  </si>
  <si>
    <t xml:space="preserve">Rénovation énergétique d'un bâtiment communal : cuisine salle polyvalente (isolation murs extérieurs remplacement une fenêtre douvel vitrage - électricité plomberie et peinture</t>
  </si>
  <si>
    <t xml:space="preserve">ST GERMAIN BEAUPRÉ</t>
  </si>
  <si>
    <t xml:space="preserve">Rénovation énergétique dans les bâtiments communaux (logement et salle des fêtes)</t>
  </si>
  <si>
    <t xml:space="preserve">ST LEGER LE GUERETOIS</t>
  </si>
  <si>
    <t xml:space="preserve">Réhabilitation de bâtiments et création d'une nouvelle mairie et annexes</t>
  </si>
  <si>
    <t xml:space="preserve">ST MARTIN CHÂTEAU</t>
  </si>
  <si>
    <t xml:space="preserve">Rénovation énergétique bâtiment mairie</t>
  </si>
  <si>
    <t xml:space="preserve">ST PARDOUX D'ARNET</t>
  </si>
  <si>
    <t xml:space="preserve">Mise aux normes "accessibilité" PMR de la salle polyvalente (2ème tranche)</t>
  </si>
  <si>
    <t xml:space="preserve">ST PRIEST PALUS</t>
  </si>
  <si>
    <t xml:space="preserve">Travaux isolation thermique et de mise aux normes et aménagement d'un logement "maison Dufossez"</t>
  </si>
  <si>
    <t xml:space="preserve">ST SULPICE LES CHAMPS</t>
  </si>
  <si>
    <t xml:space="preserve">Réhabilitation et rénovation énergétique de la maison médicale (2ème tranche)</t>
  </si>
  <si>
    <t xml:space="preserve">ST VAURY</t>
  </si>
  <si>
    <t xml:space="preserve">Rénovation énergétique de la mairie</t>
  </si>
  <si>
    <t xml:space="preserve">ST VICTOR EN MARCHE</t>
  </si>
  <si>
    <t xml:space="preserve">Rénovation et installations électriques de la cuisine de la cantine scolaire</t>
  </si>
  <si>
    <t xml:space="preserve">STE FEYRE</t>
  </si>
  <si>
    <t xml:space="preserve">Réhabilitation, mise aux normes et accessibilité de la mairie</t>
  </si>
  <si>
    <t xml:space="preserve">Sous-Total : DSIL "droit commun" 2021</t>
  </si>
  <si>
    <t xml:space="preserve">GUERET</t>
  </si>
  <si>
    <r>
      <rPr>
        <sz val="9"/>
        <rFont val="Arial"/>
        <family val="2"/>
        <charset val="1"/>
      </rPr>
      <t xml:space="preserve">Restructuration de l'IRFJS </t>
    </r>
    <r>
      <rPr>
        <b val="true"/>
        <sz val="9"/>
        <rFont val="Arial"/>
        <family val="2"/>
        <charset val="1"/>
      </rPr>
      <t xml:space="preserve">(2ème tranche)</t>
    </r>
  </si>
  <si>
    <t xml:space="preserve">ST ELOI</t>
  </si>
  <si>
    <t xml:space="preserve">Rénovation de la mairie (changement du réseau de chaleur pour radiateur électrique fonte avec inertie dynamique)</t>
  </si>
  <si>
    <t xml:space="preserve">ST MEDARD LA ROCHETTE</t>
  </si>
  <si>
    <t xml:space="preserve">Rénovation, mise aux normes et agrandissement de la salle des fêtes</t>
  </si>
  <si>
    <t xml:space="preserve">DSIL "Exceptionnelle" : TRANSITION ECOLOGIQUE</t>
  </si>
  <si>
    <t xml:space="preserve">Réfection de la rue du Faubourg Saint-Jacques (travaux réseaux eaux pluviales - accès mobilité réduite)</t>
  </si>
  <si>
    <t xml:space="preserve">GOUZON</t>
  </si>
  <si>
    <t xml:space="preserve">Installation d'une micro-folie</t>
  </si>
  <si>
    <t xml:space="preserve">DSIL "Exceptionnelle" : PRESERVATION DU PATRIMOINE HISTORIQUE ET CULTUREL</t>
  </si>
  <si>
    <t xml:space="preserve">TOTAL DSIL Exceptionnelle 2021 :</t>
  </si>
  <si>
    <t xml:space="preserve">TOTAL DSIL 2021 engagée :</t>
  </si>
  <si>
    <t xml:space="preserve">Montant Subvention </t>
  </si>
  <si>
    <t xml:space="preserve">CONSEIL DEPARTEMENTAL CREUSE</t>
  </si>
  <si>
    <t xml:space="preserve">Rénovation énergétique et mise en accessibilité du collège Benjamin BORD de DUN LE PALESTEL</t>
  </si>
  <si>
    <t xml:space="preserve">Création d'une chaufferie biomasse au centre de vacances Paul Léger de SUPER-BESSE (63610)</t>
  </si>
  <si>
    <t xml:space="preserve">Création d'une chaufferie biomasse au collège Georges Nigremont de CROCQ</t>
  </si>
  <si>
    <t xml:space="preserve">TOTAL DSID 2021 "Rénovation énergétique" :</t>
  </si>
  <si>
    <t xml:space="preserve">Programme de modernisation des équipements de restauration des collèges</t>
  </si>
  <si>
    <t xml:space="preserve">Renforcement structurel de la RD 941 entre la commune de Banize et de Saint-Michel-de-Veisse</t>
  </si>
  <si>
    <t xml:space="preserve">TOTAL DSID 2021 "Part projets" :</t>
  </si>
  <si>
    <t xml:space="preserve">TOTAL DSID 2021 :</t>
  </si>
  <si>
    <t xml:space="preserve">TOTAL DSIL 2021 engagée au 15/09/2021 :</t>
  </si>
  <si>
    <t xml:space="preserve">TOTAL DSID 2021 au 30/09/2021 :</t>
  </si>
  <si>
    <t xml:space="preserve">CONSEIL DEPAREMENTAL CREUSE</t>
  </si>
  <si>
    <t xml:space="preserve">Création d'une chaufferie biomasse au collège Georgs Nigremont de CROCQ</t>
  </si>
  <si>
    <t xml:space="preserve">TOTAL DSID 2021 au 15/09/2021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</si>
</sst>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€-1]_-;\-* #,##0.00\ [$€-1]_-;_-* \-??\ [$€-1]_-;_-@_-"/>
    <numFmt numFmtId="166" formatCode="0.00\ %"/>
    <numFmt numFmtId="167" formatCode="#,##0.00"/>
    <numFmt numFmtId="168" formatCode="_-* #,##0.00\ _F_-;\-* #,##0.00\ _F_-;_-* \-??\ _F_-;_-@_-"/>
    <numFmt numFmtId="169" formatCode="0\ %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4B183"/>
        <bgColor rgb="FFFF99CC"/>
      </patternFill>
    </fill>
    <fill>
      <patternFill patternType="solid">
        <fgColor rgb="FFFFC000"/>
        <bgColor rgb="FFFF9900"/>
      </patternFill>
    </fill>
    <fill>
      <patternFill patternType="solid">
        <fgColor rgb="FFFFCCFF"/>
        <bgColor rgb="FFBDD7EE"/>
      </patternFill>
    </fill>
    <fill>
      <patternFill patternType="solid">
        <fgColor rgb="FFFF99CC"/>
        <bgColor rgb="FFF4B183"/>
      </patternFill>
    </fill>
    <fill>
      <patternFill patternType="solid">
        <fgColor rgb="FF9DC3E6"/>
        <bgColor rgb="FFBDD7EE"/>
      </patternFill>
    </fill>
    <fill>
      <patternFill patternType="solid">
        <fgColor rgb="FFBDD7EE"/>
        <bgColor rgb="FF9DC3E6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4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4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4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4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4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2" fillId="4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5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5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5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5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4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0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1" fillId="6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7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2" fillId="7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8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8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8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3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9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1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1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1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10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1" fillId="1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2" fillId="3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1" fillId="3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1" fillId="3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6">
    <dxf>
      <fill>
        <patternFill patternType="solid">
          <fgColor rgb="FFCCFFCC"/>
        </patternFill>
      </fill>
    </dxf>
    <dxf>
      <fill>
        <patternFill patternType="solid">
          <fgColor rgb="FFF4B183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FCCF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4B183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8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0" ySplit="1" topLeftCell="A2" activePane="bottomLeft" state="frozen"/>
      <selection pane="topLeft" activeCell="A1" activeCellId="0" sqref="A1"/>
      <selection pane="bottomLeft" activeCell="B78" activeCellId="0" sqref="B78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32.15"/>
    <col collapsed="false" customWidth="true" hidden="false" outlineLevel="0" max="2" min="2" style="2" width="61.3"/>
    <col collapsed="false" customWidth="true" hidden="false" outlineLevel="0" max="3" min="3" style="1" width="27.12"/>
    <col collapsed="false" customWidth="true" hidden="false" outlineLevel="0" max="4" min="4" style="2" width="9.71"/>
    <col collapsed="false" customWidth="true" hidden="false" outlineLevel="0" max="5" min="5" style="1" width="21.71"/>
    <col collapsed="false" customWidth="true" hidden="false" outlineLevel="0" max="6" min="6" style="3" width="12.42"/>
    <col collapsed="false" customWidth="true" hidden="false" outlineLevel="0" max="7" min="7" style="3" width="8.29"/>
    <col collapsed="false" customWidth="true" hidden="false" outlineLevel="0" max="1025" min="8" style="1" width="11.43"/>
  </cols>
  <sheetData>
    <row r="1" s="11" customFormat="true" ht="27" hidden="false" customHeight="true" outlineLevel="0" collapsed="false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</row>
    <row r="2" customFormat="false" ht="24" hidden="false" customHeight="false" outlineLevel="0" collapsed="false">
      <c r="A2" s="12" t="s">
        <v>7</v>
      </c>
      <c r="B2" s="13" t="s">
        <v>8</v>
      </c>
      <c r="C2" s="14" t="n">
        <v>416825</v>
      </c>
      <c r="D2" s="15" t="n">
        <f aca="false">E2/C2</f>
        <v>0.400959635338571</v>
      </c>
      <c r="E2" s="16" t="n">
        <v>167130</v>
      </c>
      <c r="F2" s="17"/>
      <c r="G2" s="17"/>
    </row>
    <row r="3" customFormat="false" ht="15.75" hidden="false" customHeight="false" outlineLevel="0" collapsed="false">
      <c r="A3" s="18" t="s">
        <v>9</v>
      </c>
      <c r="B3" s="19" t="s">
        <v>10</v>
      </c>
      <c r="C3" s="20" t="n">
        <f aca="false">30651.75+3359</f>
        <v>34010.75</v>
      </c>
      <c r="D3" s="21" t="n">
        <f aca="false">E3/C3</f>
        <v>0.395169174452195</v>
      </c>
      <c r="E3" s="22" t="n">
        <v>13440</v>
      </c>
      <c r="F3" s="17"/>
      <c r="G3" s="17"/>
    </row>
    <row r="4" customFormat="false" ht="24" hidden="false" customHeight="false" outlineLevel="0" collapsed="false">
      <c r="A4" s="18" t="s">
        <v>11</v>
      </c>
      <c r="B4" s="19" t="s">
        <v>12</v>
      </c>
      <c r="C4" s="20" t="n">
        <v>38674.41</v>
      </c>
      <c r="D4" s="21" t="n">
        <f aca="false">E4/C4</f>
        <v>0.349999909500882</v>
      </c>
      <c r="E4" s="22" t="n">
        <v>13536.04</v>
      </c>
      <c r="F4" s="17"/>
      <c r="G4" s="17"/>
    </row>
    <row r="5" customFormat="false" ht="15.75" hidden="false" customHeight="false" outlineLevel="0" collapsed="false">
      <c r="A5" s="18" t="s">
        <v>13</v>
      </c>
      <c r="B5" s="19" t="s">
        <v>14</v>
      </c>
      <c r="C5" s="20" t="n">
        <v>43102.58</v>
      </c>
      <c r="D5" s="21" t="n">
        <f aca="false">E5/C5</f>
        <v>0.349999930398598</v>
      </c>
      <c r="E5" s="22" t="n">
        <v>15085.9</v>
      </c>
      <c r="F5" s="17"/>
      <c r="G5" s="17"/>
    </row>
    <row r="6" customFormat="false" ht="15.75" hidden="false" customHeight="false" outlineLevel="0" collapsed="false">
      <c r="A6" s="18" t="s">
        <v>15</v>
      </c>
      <c r="B6" s="19" t="s">
        <v>16</v>
      </c>
      <c r="C6" s="20" t="n">
        <f aca="false">96042.25-5721.83-6484.11</f>
        <v>83836.31</v>
      </c>
      <c r="D6" s="21" t="n">
        <f aca="false">E6/C6</f>
        <v>0.350000017892009</v>
      </c>
      <c r="E6" s="22" t="n">
        <v>29342.71</v>
      </c>
      <c r="F6" s="17"/>
      <c r="G6" s="17"/>
    </row>
    <row r="7" customFormat="false" ht="15.75" hidden="false" customHeight="false" outlineLevel="0" collapsed="false">
      <c r="A7" s="18" t="s">
        <v>17</v>
      </c>
      <c r="B7" s="19" t="s">
        <v>18</v>
      </c>
      <c r="C7" s="20" t="n">
        <v>54170.81</v>
      </c>
      <c r="D7" s="21" t="n">
        <f aca="false">E7/C7</f>
        <v>0.352328495734142</v>
      </c>
      <c r="E7" s="22" t="n">
        <v>19085.92</v>
      </c>
      <c r="F7" s="17"/>
      <c r="G7" s="17"/>
    </row>
    <row r="8" customFormat="false" ht="24" hidden="false" customHeight="false" outlineLevel="0" collapsed="false">
      <c r="A8" s="18" t="s">
        <v>19</v>
      </c>
      <c r="B8" s="19" t="s">
        <v>20</v>
      </c>
      <c r="C8" s="20" t="n">
        <v>2919.38</v>
      </c>
      <c r="D8" s="21" t="n">
        <f aca="false">E8/C8</f>
        <v>0.349998972384547</v>
      </c>
      <c r="E8" s="22" t="n">
        <v>1021.78</v>
      </c>
      <c r="F8" s="17"/>
      <c r="G8" s="17"/>
    </row>
    <row r="9" customFormat="false" ht="24" hidden="false" customHeight="false" outlineLevel="0" collapsed="false">
      <c r="A9" s="18" t="s">
        <v>21</v>
      </c>
      <c r="B9" s="19" t="s">
        <v>22</v>
      </c>
      <c r="C9" s="20" t="n">
        <v>111436.88</v>
      </c>
      <c r="D9" s="21" t="n">
        <f aca="false">E9/C9</f>
        <v>0.356010326204395</v>
      </c>
      <c r="E9" s="22" t="n">
        <v>39672.68</v>
      </c>
      <c r="F9" s="17"/>
      <c r="G9" s="17"/>
    </row>
    <row r="10" customFormat="false" ht="24" hidden="false" customHeight="false" outlineLevel="0" collapsed="false">
      <c r="A10" s="18" t="s">
        <v>23</v>
      </c>
      <c r="B10" s="19" t="s">
        <v>24</v>
      </c>
      <c r="C10" s="20" t="n">
        <v>66946.5</v>
      </c>
      <c r="D10" s="21" t="n">
        <f aca="false">E10/C10</f>
        <v>0.307767396353805</v>
      </c>
      <c r="E10" s="22" t="n">
        <v>20603.95</v>
      </c>
      <c r="F10" s="17"/>
      <c r="G10" s="17"/>
    </row>
    <row r="11" customFormat="false" ht="24" hidden="false" customHeight="false" outlineLevel="0" collapsed="false">
      <c r="A11" s="18" t="s">
        <v>25</v>
      </c>
      <c r="B11" s="19" t="s">
        <v>26</v>
      </c>
      <c r="C11" s="20" t="n">
        <v>1336080</v>
      </c>
      <c r="D11" s="21" t="n">
        <f aca="false">E11/C11</f>
        <v>0.328370269744327</v>
      </c>
      <c r="E11" s="22" t="n">
        <v>438728.95</v>
      </c>
      <c r="F11" s="17"/>
      <c r="G11" s="17"/>
    </row>
    <row r="12" customFormat="false" ht="24" hidden="false" customHeight="false" outlineLevel="0" collapsed="false">
      <c r="A12" s="18" t="s">
        <v>27</v>
      </c>
      <c r="B12" s="19" t="s">
        <v>28</v>
      </c>
      <c r="C12" s="20" t="n">
        <v>96523.67</v>
      </c>
      <c r="D12" s="21" t="n">
        <f aca="false">E12/C12</f>
        <v>0.400000020720306</v>
      </c>
      <c r="E12" s="22" t="n">
        <v>38609.47</v>
      </c>
      <c r="F12" s="17"/>
      <c r="G12" s="17"/>
    </row>
    <row r="13" customFormat="false" ht="15.75" hidden="false" customHeight="false" outlineLevel="0" collapsed="false">
      <c r="A13" s="18" t="s">
        <v>29</v>
      </c>
      <c r="B13" s="19" t="s">
        <v>30</v>
      </c>
      <c r="C13" s="20" t="n">
        <v>11451.94</v>
      </c>
      <c r="D13" s="21" t="n">
        <f aca="false">E13/C13</f>
        <v>0.25695559005723</v>
      </c>
      <c r="E13" s="22" t="n">
        <v>2942.64</v>
      </c>
      <c r="F13" s="17"/>
      <c r="G13" s="17"/>
    </row>
    <row r="14" customFormat="false" ht="15.75" hidden="false" customHeight="false" outlineLevel="0" collapsed="false">
      <c r="A14" s="18" t="s">
        <v>31</v>
      </c>
      <c r="B14" s="19" t="s">
        <v>32</v>
      </c>
      <c r="C14" s="20" t="n">
        <v>60426.57</v>
      </c>
      <c r="D14" s="21" t="n">
        <f aca="false">E14/C14</f>
        <v>0.400000033098023</v>
      </c>
      <c r="E14" s="22" t="n">
        <v>24170.63</v>
      </c>
      <c r="F14" s="17"/>
      <c r="G14" s="17"/>
    </row>
    <row r="15" customFormat="false" ht="15.75" hidden="false" customHeight="false" outlineLevel="0" collapsed="false">
      <c r="A15" s="18" t="s">
        <v>33</v>
      </c>
      <c r="B15" s="19" t="s">
        <v>34</v>
      </c>
      <c r="C15" s="20" t="n">
        <v>4726.8</v>
      </c>
      <c r="D15" s="21" t="n">
        <f aca="false">E15/C15</f>
        <v>0.3</v>
      </c>
      <c r="E15" s="22" t="n">
        <v>1418.04</v>
      </c>
      <c r="F15" s="17"/>
      <c r="G15" s="17"/>
    </row>
    <row r="16" customFormat="false" ht="15.75" hidden="false" customHeight="false" outlineLevel="0" collapsed="false">
      <c r="A16" s="18" t="s">
        <v>35</v>
      </c>
      <c r="B16" s="19" t="s">
        <v>36</v>
      </c>
      <c r="C16" s="20" t="n">
        <v>19443.25</v>
      </c>
      <c r="D16" s="21" t="n">
        <f aca="false">E16/C16</f>
        <v>0.350000128579327</v>
      </c>
      <c r="E16" s="22" t="n">
        <v>6805.14</v>
      </c>
      <c r="F16" s="17"/>
      <c r="G16" s="17"/>
    </row>
    <row r="17" customFormat="false" ht="24" hidden="false" customHeight="false" outlineLevel="0" collapsed="false">
      <c r="A17" s="18" t="s">
        <v>37</v>
      </c>
      <c r="B17" s="19" t="s">
        <v>38</v>
      </c>
      <c r="C17" s="20" t="n">
        <v>27704</v>
      </c>
      <c r="D17" s="21" t="n">
        <f aca="false">E17/C17</f>
        <v>0.3</v>
      </c>
      <c r="E17" s="22" t="n">
        <v>8311.2</v>
      </c>
      <c r="F17" s="17"/>
      <c r="G17" s="17"/>
    </row>
    <row r="18" customFormat="false" ht="24" hidden="false" customHeight="false" outlineLevel="0" collapsed="false">
      <c r="A18" s="18" t="s">
        <v>39</v>
      </c>
      <c r="B18" s="19" t="s">
        <v>40</v>
      </c>
      <c r="C18" s="20" t="n">
        <v>32036.31</v>
      </c>
      <c r="D18" s="21" t="n">
        <f aca="false">E18/C18</f>
        <v>0.350000046821872</v>
      </c>
      <c r="E18" s="22" t="n">
        <v>11212.71</v>
      </c>
      <c r="F18" s="17"/>
      <c r="G18" s="17"/>
    </row>
    <row r="19" customFormat="false" ht="15.75" hidden="false" customHeight="false" outlineLevel="0" collapsed="false">
      <c r="A19" s="18" t="s">
        <v>41</v>
      </c>
      <c r="B19" s="19" t="s">
        <v>42</v>
      </c>
      <c r="C19" s="20" t="n">
        <v>210700</v>
      </c>
      <c r="D19" s="21" t="n">
        <f aca="false">E19/C19</f>
        <v>0.227641196013289</v>
      </c>
      <c r="E19" s="22" t="n">
        <v>47964</v>
      </c>
      <c r="F19" s="17"/>
      <c r="G19" s="17"/>
    </row>
    <row r="20" customFormat="false" ht="36" hidden="false" customHeight="false" outlineLevel="0" collapsed="false">
      <c r="A20" s="18" t="s">
        <v>43</v>
      </c>
      <c r="B20" s="19" t="s">
        <v>44</v>
      </c>
      <c r="C20" s="20" t="n">
        <v>35686.36</v>
      </c>
      <c r="D20" s="21" t="n">
        <f aca="false">E20/C20</f>
        <v>0.364348171121964</v>
      </c>
      <c r="E20" s="22" t="n">
        <v>13002.26</v>
      </c>
      <c r="F20" s="17"/>
      <c r="G20" s="17"/>
    </row>
    <row r="21" customFormat="false" ht="15.75" hidden="false" customHeight="false" outlineLevel="0" collapsed="false">
      <c r="A21" s="18" t="s">
        <v>45</v>
      </c>
      <c r="B21" s="19" t="s">
        <v>46</v>
      </c>
      <c r="C21" s="20" t="n">
        <v>65998.94</v>
      </c>
      <c r="D21" s="21" t="n">
        <f aca="false">E21/C21</f>
        <v>0.299999969696483</v>
      </c>
      <c r="E21" s="22" t="n">
        <v>19799.68</v>
      </c>
      <c r="F21" s="17"/>
      <c r="G21" s="17"/>
    </row>
    <row r="22" customFormat="false" ht="15.75" hidden="false" customHeight="false" outlineLevel="0" collapsed="false">
      <c r="A22" s="18" t="s">
        <v>47</v>
      </c>
      <c r="B22" s="19" t="s">
        <v>48</v>
      </c>
      <c r="C22" s="20" t="n">
        <v>13848.39</v>
      </c>
      <c r="D22" s="21" t="n">
        <f aca="false">E22/C22</f>
        <v>0.250000180526401</v>
      </c>
      <c r="E22" s="22" t="n">
        <v>3462.1</v>
      </c>
      <c r="F22" s="17"/>
      <c r="G22" s="17"/>
    </row>
    <row r="23" customFormat="false" ht="24" hidden="false" customHeight="false" outlineLevel="0" collapsed="false">
      <c r="A23" s="18" t="s">
        <v>49</v>
      </c>
      <c r="B23" s="19" t="s">
        <v>50</v>
      </c>
      <c r="C23" s="20" t="n">
        <v>277160</v>
      </c>
      <c r="D23" s="21" t="n">
        <f aca="false">E23/C23</f>
        <v>0.108240727377688</v>
      </c>
      <c r="E23" s="22" t="n">
        <v>30000</v>
      </c>
      <c r="F23" s="17"/>
      <c r="G23" s="17"/>
    </row>
    <row r="24" customFormat="false" ht="15.75" hidden="false" customHeight="false" outlineLevel="0" collapsed="false">
      <c r="A24" s="18" t="s">
        <v>51</v>
      </c>
      <c r="B24" s="19" t="s">
        <v>52</v>
      </c>
      <c r="C24" s="20" t="n">
        <v>5702.2</v>
      </c>
      <c r="D24" s="21" t="n">
        <f aca="false">E24/C24</f>
        <v>0.8</v>
      </c>
      <c r="E24" s="22" t="n">
        <v>4561.76</v>
      </c>
      <c r="F24" s="17"/>
      <c r="G24" s="17"/>
    </row>
    <row r="25" customFormat="false" ht="15.75" hidden="false" customHeight="false" outlineLevel="0" collapsed="false">
      <c r="A25" s="18" t="s">
        <v>53</v>
      </c>
      <c r="B25" s="19" t="s">
        <v>54</v>
      </c>
      <c r="C25" s="20" t="n">
        <v>65340.86</v>
      </c>
      <c r="D25" s="21" t="n">
        <f aca="false">E25/C25</f>
        <v>0.394959141951912</v>
      </c>
      <c r="E25" s="22" t="n">
        <v>25806.97</v>
      </c>
      <c r="F25" s="17"/>
      <c r="G25" s="17"/>
    </row>
    <row r="26" customFormat="false" ht="15.75" hidden="false" customHeight="false" outlineLevel="0" collapsed="false">
      <c r="A26" s="18" t="s">
        <v>55</v>
      </c>
      <c r="B26" s="19" t="s">
        <v>56</v>
      </c>
      <c r="C26" s="20" t="n">
        <v>28301.41</v>
      </c>
      <c r="D26" s="21" t="n">
        <f aca="false">E26/C26</f>
        <v>0.399999858664286</v>
      </c>
      <c r="E26" s="22" t="n">
        <v>11320.56</v>
      </c>
      <c r="F26" s="17"/>
      <c r="G26" s="17"/>
    </row>
    <row r="27" customFormat="false" ht="15.75" hidden="false" customHeight="false" outlineLevel="0" collapsed="false">
      <c r="A27" s="18" t="s">
        <v>57</v>
      </c>
      <c r="B27" s="19" t="s">
        <v>58</v>
      </c>
      <c r="C27" s="20" t="n">
        <v>117771.93</v>
      </c>
      <c r="D27" s="21" t="n">
        <f aca="false">E27/C27</f>
        <v>0.403578849391362</v>
      </c>
      <c r="E27" s="22" t="n">
        <v>47530.26</v>
      </c>
      <c r="F27" s="17"/>
      <c r="G27" s="17"/>
    </row>
    <row r="28" customFormat="false" ht="24.75" hidden="false" customHeight="false" outlineLevel="0" collapsed="false">
      <c r="A28" s="18" t="s">
        <v>59</v>
      </c>
      <c r="B28" s="19" t="s">
        <v>60</v>
      </c>
      <c r="C28" s="20" t="n">
        <v>221714</v>
      </c>
      <c r="D28" s="21" t="n">
        <f aca="false">E28/C28</f>
        <v>0.406941600440207</v>
      </c>
      <c r="E28" s="23" t="n">
        <v>90224.65</v>
      </c>
      <c r="F28" s="17"/>
      <c r="G28" s="17"/>
    </row>
    <row r="29" s="28" customFormat="true" ht="16.5" hidden="false" customHeight="false" outlineLevel="0" collapsed="false">
      <c r="A29" s="24" t="s">
        <v>61</v>
      </c>
      <c r="B29" s="24"/>
      <c r="C29" s="25" t="n">
        <f aca="false">SUBTOTAL(9,C2:C28)</f>
        <v>3482539.25</v>
      </c>
      <c r="D29" s="25"/>
      <c r="E29" s="25" t="n">
        <f aca="false">SUBTOTAL(9,E2:E28)</f>
        <v>1144790</v>
      </c>
      <c r="F29" s="26" t="n">
        <v>1144790</v>
      </c>
      <c r="G29" s="27" t="n">
        <f aca="false">F29/E29</f>
        <v>1</v>
      </c>
    </row>
    <row r="30" customFormat="false" ht="15.75" hidden="false" customHeight="false" outlineLevel="0" collapsed="false">
      <c r="A30" s="18" t="s">
        <v>62</v>
      </c>
      <c r="B30" s="19" t="s">
        <v>63</v>
      </c>
      <c r="C30" s="20" t="n">
        <v>6143.56</v>
      </c>
      <c r="D30" s="21" t="n">
        <f aca="false">E30/C30</f>
        <v>0.300000325544147</v>
      </c>
      <c r="E30" s="29" t="n">
        <v>1843.07</v>
      </c>
      <c r="F30" s="17"/>
      <c r="G30" s="17"/>
    </row>
    <row r="31" customFormat="false" ht="15.75" hidden="false" customHeight="false" outlineLevel="0" collapsed="false">
      <c r="A31" s="18" t="s">
        <v>64</v>
      </c>
      <c r="B31" s="19" t="s">
        <v>65</v>
      </c>
      <c r="C31" s="20" t="n">
        <v>234249.2</v>
      </c>
      <c r="D31" s="21" t="n">
        <f aca="false">E31/C31</f>
        <v>0.178587589626774</v>
      </c>
      <c r="E31" s="22" t="n">
        <v>41834</v>
      </c>
      <c r="F31" s="17"/>
      <c r="G31" s="17"/>
    </row>
    <row r="32" customFormat="false" ht="15.75" hidden="false" customHeight="false" outlineLevel="0" collapsed="false">
      <c r="A32" s="18" t="s">
        <v>66</v>
      </c>
      <c r="B32" s="19" t="s">
        <v>67</v>
      </c>
      <c r="C32" s="20" t="n">
        <v>57349.88</v>
      </c>
      <c r="D32" s="21" t="n">
        <f aca="false">E32/C32</f>
        <v>0.156059960369577</v>
      </c>
      <c r="E32" s="22" t="n">
        <v>8950.02</v>
      </c>
      <c r="F32" s="17"/>
      <c r="G32" s="17"/>
    </row>
    <row r="33" customFormat="false" ht="25.5" hidden="false" customHeight="false" outlineLevel="0" collapsed="false">
      <c r="A33" s="18" t="s">
        <v>68</v>
      </c>
      <c r="B33" s="19" t="s">
        <v>69</v>
      </c>
      <c r="C33" s="20" t="n">
        <f aca="false">183900+8800+3370.01+1148.85+2475+350+150+737.5</f>
        <v>200931.36</v>
      </c>
      <c r="D33" s="21" t="n">
        <f aca="false">E33/C33</f>
        <v>0.800000009953648</v>
      </c>
      <c r="E33" s="22" t="n">
        <v>160745.09</v>
      </c>
      <c r="F33" s="17"/>
      <c r="G33" s="17"/>
    </row>
    <row r="34" customFormat="false" ht="25.5" hidden="false" customHeight="false" outlineLevel="0" collapsed="false">
      <c r="A34" s="18" t="s">
        <v>70</v>
      </c>
      <c r="B34" s="19" t="s">
        <v>71</v>
      </c>
      <c r="C34" s="20" t="n">
        <v>518847.73</v>
      </c>
      <c r="D34" s="21" t="n">
        <f aca="false">E34/C34</f>
        <v>0.298812428070178</v>
      </c>
      <c r="E34" s="22" t="n">
        <v>155038.15</v>
      </c>
      <c r="F34" s="17"/>
      <c r="G34" s="17"/>
    </row>
    <row r="35" customFormat="false" ht="24" hidden="false" customHeight="false" outlineLevel="0" collapsed="false">
      <c r="A35" s="18" t="s">
        <v>72</v>
      </c>
      <c r="B35" s="19" t="s">
        <v>73</v>
      </c>
      <c r="C35" s="20" t="n">
        <v>13611.45</v>
      </c>
      <c r="D35" s="21" t="n">
        <f aca="false">E35/C35</f>
        <v>0.326223877691208</v>
      </c>
      <c r="E35" s="22" t="n">
        <v>4440.38</v>
      </c>
      <c r="F35" s="17"/>
      <c r="G35" s="17"/>
    </row>
    <row r="36" customFormat="false" ht="15.75" hidden="false" customHeight="false" outlineLevel="0" collapsed="false">
      <c r="A36" s="18" t="s">
        <v>74</v>
      </c>
      <c r="B36" s="19" t="s">
        <v>46</v>
      </c>
      <c r="C36" s="20" t="n">
        <v>30165.88</v>
      </c>
      <c r="D36" s="21" t="n">
        <f aca="false">E36/C36</f>
        <v>0.299999867399857</v>
      </c>
      <c r="E36" s="22" t="n">
        <v>9049.76</v>
      </c>
      <c r="F36" s="17"/>
      <c r="G36" s="17"/>
    </row>
    <row r="37" customFormat="false" ht="24" hidden="false" customHeight="false" outlineLevel="0" collapsed="false">
      <c r="A37" s="18" t="s">
        <v>75</v>
      </c>
      <c r="B37" s="19" t="s">
        <v>76</v>
      </c>
      <c r="C37" s="20" t="n">
        <v>542732.41</v>
      </c>
      <c r="D37" s="21" t="n">
        <f aca="false">E37/C37</f>
        <v>0.279084401832572</v>
      </c>
      <c r="E37" s="22" t="n">
        <v>151468.15</v>
      </c>
      <c r="F37" s="17"/>
      <c r="G37" s="17"/>
    </row>
    <row r="38" customFormat="false" ht="15.75" hidden="false" customHeight="false" outlineLevel="0" collapsed="false">
      <c r="A38" s="18" t="s">
        <v>77</v>
      </c>
      <c r="B38" s="19" t="s">
        <v>78</v>
      </c>
      <c r="C38" s="20" t="n">
        <v>45909.88</v>
      </c>
      <c r="D38" s="21" t="n">
        <f aca="false">E38/C38</f>
        <v>0.299999912872785</v>
      </c>
      <c r="E38" s="22" t="n">
        <v>13772.96</v>
      </c>
      <c r="F38" s="17"/>
      <c r="G38" s="17"/>
    </row>
    <row r="39" customFormat="false" ht="24" hidden="false" customHeight="false" outlineLevel="0" collapsed="false">
      <c r="A39" s="18" t="s">
        <v>79</v>
      </c>
      <c r="B39" s="19" t="s">
        <v>80</v>
      </c>
      <c r="C39" s="20" t="n">
        <v>50200.92</v>
      </c>
      <c r="D39" s="21" t="n">
        <f aca="false">E39/C39</f>
        <v>0.199999920320185</v>
      </c>
      <c r="E39" s="22" t="n">
        <v>10040.18</v>
      </c>
      <c r="F39" s="17"/>
      <c r="G39" s="17"/>
    </row>
    <row r="40" customFormat="false" ht="15.5" hidden="false" customHeight="false" outlineLevel="0" collapsed="false">
      <c r="A40" s="30" t="s">
        <v>81</v>
      </c>
      <c r="B40" s="31" t="s">
        <v>82</v>
      </c>
      <c r="C40" s="32" t="n">
        <v>242752</v>
      </c>
      <c r="D40" s="33" t="n">
        <f aca="false">E40/C40</f>
        <v>0.0782691800685473</v>
      </c>
      <c r="E40" s="34" t="n">
        <v>19000</v>
      </c>
      <c r="F40" s="35"/>
      <c r="G40" s="35"/>
    </row>
    <row r="41" customFormat="false" ht="15.75" hidden="false" customHeight="false" outlineLevel="0" collapsed="false">
      <c r="A41" s="18" t="s">
        <v>83</v>
      </c>
      <c r="B41" s="19" t="s">
        <v>84</v>
      </c>
      <c r="C41" s="20" t="n">
        <v>248415.36</v>
      </c>
      <c r="D41" s="21" t="n">
        <f aca="false">E41/C41</f>
        <v>0.300000008051032</v>
      </c>
      <c r="E41" s="22" t="n">
        <v>74524.61</v>
      </c>
      <c r="F41" s="17"/>
      <c r="G41" s="17"/>
    </row>
    <row r="42" customFormat="false" ht="24" hidden="false" customHeight="false" outlineLevel="0" collapsed="false">
      <c r="A42" s="18" t="s">
        <v>85</v>
      </c>
      <c r="B42" s="19" t="s">
        <v>86</v>
      </c>
      <c r="C42" s="20" t="n">
        <v>8430</v>
      </c>
      <c r="D42" s="21" t="n">
        <f aca="false">E42/C42</f>
        <v>0.3</v>
      </c>
      <c r="E42" s="22" t="n">
        <v>2529</v>
      </c>
      <c r="F42" s="17"/>
      <c r="G42" s="17"/>
    </row>
    <row r="43" customFormat="false" ht="15.75" hidden="false" customHeight="false" outlineLevel="0" collapsed="false">
      <c r="A43" s="18" t="s">
        <v>87</v>
      </c>
      <c r="B43" s="19" t="s">
        <v>52</v>
      </c>
      <c r="C43" s="20" t="n">
        <v>17365.25</v>
      </c>
      <c r="D43" s="21" t="n">
        <f aca="false">E43/C43</f>
        <v>0.350000143965679</v>
      </c>
      <c r="E43" s="22" t="n">
        <v>6077.84</v>
      </c>
      <c r="F43" s="17"/>
      <c r="G43" s="17"/>
    </row>
    <row r="44" customFormat="false" ht="24" hidden="false" customHeight="false" outlineLevel="0" collapsed="false">
      <c r="A44" s="18" t="s">
        <v>88</v>
      </c>
      <c r="B44" s="19" t="s">
        <v>89</v>
      </c>
      <c r="C44" s="20" t="n">
        <v>61617.84</v>
      </c>
      <c r="D44" s="21" t="n">
        <f aca="false">E44/C44</f>
        <v>0.349999935083736</v>
      </c>
      <c r="E44" s="22" t="n">
        <v>21566.24</v>
      </c>
      <c r="F44" s="17"/>
      <c r="G44" s="17"/>
    </row>
    <row r="45" customFormat="false" ht="15.75" hidden="false" customHeight="false" outlineLevel="0" collapsed="false">
      <c r="A45" s="18" t="s">
        <v>90</v>
      </c>
      <c r="B45" s="19" t="s">
        <v>91</v>
      </c>
      <c r="C45" s="20" t="n">
        <v>446678.98</v>
      </c>
      <c r="D45" s="21" t="n">
        <f aca="false">E45/C45</f>
        <v>0.399999995522511</v>
      </c>
      <c r="E45" s="22" t="n">
        <v>178671.59</v>
      </c>
      <c r="F45" s="17"/>
      <c r="G45" s="17"/>
    </row>
    <row r="46" customFormat="false" ht="15.75" hidden="false" customHeight="false" outlineLevel="0" collapsed="false">
      <c r="A46" s="18" t="s">
        <v>92</v>
      </c>
      <c r="B46" s="19" t="s">
        <v>93</v>
      </c>
      <c r="C46" s="20" t="n">
        <v>12586.53</v>
      </c>
      <c r="D46" s="21" t="n">
        <f aca="false">E46/C46</f>
        <v>0.399999841099969</v>
      </c>
      <c r="E46" s="22" t="n">
        <v>5034.61</v>
      </c>
      <c r="F46" s="17"/>
      <c r="G46" s="17"/>
    </row>
    <row r="47" customFormat="false" ht="36" hidden="false" customHeight="false" outlineLevel="0" collapsed="false">
      <c r="A47" s="18" t="s">
        <v>94</v>
      </c>
      <c r="B47" s="19" t="s">
        <v>95</v>
      </c>
      <c r="C47" s="20" t="n">
        <v>455637.41</v>
      </c>
      <c r="D47" s="21" t="n">
        <f aca="false">E47/C47</f>
        <v>0.129154452001648</v>
      </c>
      <c r="E47" s="22" t="n">
        <v>58847.6</v>
      </c>
      <c r="F47" s="17"/>
      <c r="G47" s="17"/>
    </row>
    <row r="48" customFormat="false" ht="15.75" hidden="false" customHeight="false" outlineLevel="0" collapsed="false">
      <c r="A48" s="18" t="s">
        <v>96</v>
      </c>
      <c r="B48" s="19" t="s">
        <v>97</v>
      </c>
      <c r="C48" s="20" t="n">
        <v>9411.41</v>
      </c>
      <c r="D48" s="21" t="n">
        <f aca="false">E48/C48</f>
        <v>0.190206355902038</v>
      </c>
      <c r="E48" s="22" t="n">
        <v>1790.11</v>
      </c>
      <c r="F48" s="17"/>
      <c r="G48" s="17"/>
    </row>
    <row r="49" customFormat="false" ht="15.5" hidden="false" customHeight="false" outlineLevel="0" collapsed="false">
      <c r="A49" s="18" t="s">
        <v>98</v>
      </c>
      <c r="B49" s="19" t="s">
        <v>99</v>
      </c>
      <c r="C49" s="20" t="n">
        <v>195950</v>
      </c>
      <c r="D49" s="21" t="n">
        <v>0.2</v>
      </c>
      <c r="E49" s="22" t="n">
        <f aca="false">C49*D49</f>
        <v>39190</v>
      </c>
      <c r="F49" s="17"/>
      <c r="G49" s="17"/>
    </row>
    <row r="50" customFormat="false" ht="15.5" hidden="false" customHeight="false" outlineLevel="0" collapsed="false">
      <c r="A50" s="18" t="s">
        <v>98</v>
      </c>
      <c r="B50" s="19" t="s">
        <v>100</v>
      </c>
      <c r="C50" s="20" t="n">
        <v>328587.76</v>
      </c>
      <c r="D50" s="21" t="n">
        <f aca="false">E50/C50</f>
        <v>0.340000004869323</v>
      </c>
      <c r="E50" s="22" t="n">
        <v>111719.84</v>
      </c>
      <c r="F50" s="17"/>
      <c r="G50" s="17"/>
    </row>
    <row r="51" customFormat="false" ht="24" hidden="false" customHeight="false" outlineLevel="0" collapsed="false">
      <c r="A51" s="18" t="s">
        <v>101</v>
      </c>
      <c r="B51" s="19" t="s">
        <v>102</v>
      </c>
      <c r="C51" s="20" t="n">
        <v>24153.32</v>
      </c>
      <c r="D51" s="21" t="n">
        <f aca="false">E51/C51</f>
        <v>0.400000082804351</v>
      </c>
      <c r="E51" s="22" t="n">
        <v>9661.33</v>
      </c>
      <c r="F51" s="17"/>
      <c r="G51" s="17"/>
    </row>
    <row r="52" customFormat="false" ht="24" hidden="false" customHeight="false" outlineLevel="0" collapsed="false">
      <c r="A52" s="18" t="s">
        <v>103</v>
      </c>
      <c r="B52" s="19" t="s">
        <v>104</v>
      </c>
      <c r="C52" s="20" t="n">
        <v>15540</v>
      </c>
      <c r="D52" s="21" t="n">
        <f aca="false">E52/C52</f>
        <v>0.3</v>
      </c>
      <c r="E52" s="22" t="n">
        <v>4662</v>
      </c>
      <c r="F52" s="17"/>
      <c r="G52" s="17"/>
    </row>
    <row r="53" customFormat="false" ht="15.75" hidden="false" customHeight="false" outlineLevel="0" collapsed="false">
      <c r="A53" s="18" t="s">
        <v>105</v>
      </c>
      <c r="B53" s="19" t="s">
        <v>106</v>
      </c>
      <c r="C53" s="20" t="n">
        <v>35347.76</v>
      </c>
      <c r="D53" s="21" t="n">
        <f aca="false">E53/C53</f>
        <v>0.199999943419328</v>
      </c>
      <c r="E53" s="22" t="n">
        <v>7069.55</v>
      </c>
      <c r="F53" s="17"/>
      <c r="G53" s="17"/>
    </row>
    <row r="54" customFormat="false" ht="24" hidden="false" customHeight="false" outlineLevel="0" collapsed="false">
      <c r="A54" s="18" t="s">
        <v>107</v>
      </c>
      <c r="B54" s="19" t="s">
        <v>108</v>
      </c>
      <c r="C54" s="20" t="n">
        <v>31872.22</v>
      </c>
      <c r="D54" s="21" t="n">
        <f aca="false">E54/C54</f>
        <v>0.333276125729554</v>
      </c>
      <c r="E54" s="22" t="n">
        <v>10622.25</v>
      </c>
      <c r="F54" s="17"/>
      <c r="G54" s="17"/>
    </row>
    <row r="55" customFormat="false" ht="36" hidden="false" customHeight="false" outlineLevel="0" collapsed="false">
      <c r="A55" s="18" t="s">
        <v>109</v>
      </c>
      <c r="B55" s="19" t="s">
        <v>110</v>
      </c>
      <c r="C55" s="20" t="n">
        <v>21745.37</v>
      </c>
      <c r="D55" s="21" t="n">
        <f aca="false">E55/C55</f>
        <v>0.400000091973602</v>
      </c>
      <c r="E55" s="22" t="n">
        <v>8698.15</v>
      </c>
      <c r="F55" s="17"/>
      <c r="G55" s="17"/>
    </row>
    <row r="56" customFormat="false" ht="24" hidden="false" customHeight="false" outlineLevel="0" collapsed="false">
      <c r="A56" s="18" t="s">
        <v>111</v>
      </c>
      <c r="B56" s="19" t="s">
        <v>112</v>
      </c>
      <c r="C56" s="20" t="n">
        <v>86313.73</v>
      </c>
      <c r="D56" s="21" t="n">
        <f aca="false">E56/C56</f>
        <v>0.427128221662996</v>
      </c>
      <c r="E56" s="22" t="n">
        <v>36867.03</v>
      </c>
      <c r="F56" s="17"/>
      <c r="G56" s="17"/>
    </row>
    <row r="57" customFormat="false" ht="15.5" hidden="false" customHeight="false" outlineLevel="0" collapsed="false">
      <c r="A57" s="30" t="s">
        <v>113</v>
      </c>
      <c r="B57" s="31" t="s">
        <v>114</v>
      </c>
      <c r="C57" s="32" t="n">
        <v>859472.8</v>
      </c>
      <c r="D57" s="33" t="n">
        <f aca="false">E57/C57</f>
        <v>0.280064709435831</v>
      </c>
      <c r="E57" s="34" t="n">
        <v>240708</v>
      </c>
      <c r="F57" s="35"/>
      <c r="G57" s="35"/>
    </row>
    <row r="58" customFormat="false" ht="15.75" hidden="false" customHeight="false" outlineLevel="0" collapsed="false">
      <c r="A58" s="18" t="s">
        <v>115</v>
      </c>
      <c r="B58" s="19" t="s">
        <v>116</v>
      </c>
      <c r="C58" s="20" t="n">
        <v>39527.1</v>
      </c>
      <c r="D58" s="21" t="n">
        <f aca="false">E58/C58</f>
        <v>0.3</v>
      </c>
      <c r="E58" s="22" t="n">
        <v>11858.13</v>
      </c>
      <c r="F58" s="17"/>
      <c r="G58" s="17"/>
    </row>
    <row r="59" customFormat="false" ht="24" hidden="false" customHeight="false" outlineLevel="0" collapsed="false">
      <c r="A59" s="18" t="s">
        <v>117</v>
      </c>
      <c r="B59" s="19" t="s">
        <v>118</v>
      </c>
      <c r="C59" s="20" t="n">
        <v>5564.15</v>
      </c>
      <c r="D59" s="21" t="n">
        <f aca="false">E59/C59</f>
        <v>0.300000898609851</v>
      </c>
      <c r="E59" s="22" t="n">
        <v>1669.25</v>
      </c>
      <c r="F59" s="17"/>
      <c r="G59" s="17"/>
    </row>
    <row r="60" customFormat="false" ht="24" hidden="false" customHeight="false" outlineLevel="0" collapsed="false">
      <c r="A60" s="18" t="s">
        <v>119</v>
      </c>
      <c r="B60" s="19" t="s">
        <v>120</v>
      </c>
      <c r="C60" s="20" t="n">
        <v>36323.24</v>
      </c>
      <c r="D60" s="21" t="n">
        <f aca="false">E60/C60</f>
        <v>0.349999889877665</v>
      </c>
      <c r="E60" s="22" t="n">
        <v>12713.13</v>
      </c>
      <c r="F60" s="17"/>
      <c r="G60" s="17"/>
    </row>
    <row r="61" customFormat="false" ht="24" hidden="false" customHeight="false" outlineLevel="0" collapsed="false">
      <c r="A61" s="18" t="s">
        <v>121</v>
      </c>
      <c r="B61" s="19" t="s">
        <v>122</v>
      </c>
      <c r="C61" s="20" t="n">
        <v>43605.88</v>
      </c>
      <c r="D61" s="21" t="n">
        <f aca="false">E61/C61</f>
        <v>0.399999954134626</v>
      </c>
      <c r="E61" s="22" t="n">
        <v>17442.35</v>
      </c>
      <c r="F61" s="17"/>
      <c r="G61" s="17"/>
    </row>
    <row r="62" customFormat="false" ht="15.75" hidden="false" customHeight="false" outlineLevel="0" collapsed="false">
      <c r="A62" s="18" t="s">
        <v>123</v>
      </c>
      <c r="B62" s="19" t="s">
        <v>124</v>
      </c>
      <c r="C62" s="20" t="n">
        <v>12482.52</v>
      </c>
      <c r="D62" s="21" t="n">
        <f aca="false">E62/C62</f>
        <v>0.300000320448115</v>
      </c>
      <c r="E62" s="22" t="n">
        <v>3744.76</v>
      </c>
      <c r="F62" s="17"/>
      <c r="G62" s="17"/>
    </row>
    <row r="63" customFormat="false" ht="16.5" hidden="false" customHeight="false" outlineLevel="0" collapsed="false">
      <c r="A63" s="18" t="s">
        <v>125</v>
      </c>
      <c r="B63" s="19" t="s">
        <v>126</v>
      </c>
      <c r="C63" s="20" t="n">
        <f aca="false">37370.35+14938.38</f>
        <v>52308.73</v>
      </c>
      <c r="D63" s="21" t="n">
        <f aca="false">E63/C63</f>
        <v>0.0999999426481966</v>
      </c>
      <c r="E63" s="23" t="n">
        <v>5230.87</v>
      </c>
      <c r="F63" s="17"/>
      <c r="G63" s="17"/>
    </row>
    <row r="64" customFormat="false" ht="15.5" hidden="false" customHeight="false" outlineLevel="0" collapsed="false">
      <c r="A64" s="30" t="s">
        <v>127</v>
      </c>
      <c r="B64" s="31" t="s">
        <v>128</v>
      </c>
      <c r="C64" s="32" t="n">
        <v>850000</v>
      </c>
      <c r="D64" s="33" t="n">
        <v>0.3</v>
      </c>
      <c r="E64" s="34" t="n">
        <f aca="false">C64*D64</f>
        <v>255000</v>
      </c>
      <c r="F64" s="35"/>
      <c r="G64" s="35"/>
    </row>
    <row r="65" s="28" customFormat="true" ht="16.5" hidden="false" customHeight="false" outlineLevel="0" collapsed="false">
      <c r="A65" s="36" t="s">
        <v>129</v>
      </c>
      <c r="B65" s="36"/>
      <c r="C65" s="37" t="n">
        <f aca="false">SUBTOTAL(9,C30:C63)</f>
        <v>4991831.63</v>
      </c>
      <c r="D65" s="38"/>
      <c r="E65" s="37" t="n">
        <f aca="false">SUBTOTAL(9,E30:E64)</f>
        <v>1702080</v>
      </c>
      <c r="F65" s="39" t="n">
        <v>1702080</v>
      </c>
      <c r="G65" s="40" t="n">
        <f aca="false">E65/F65</f>
        <v>1</v>
      </c>
    </row>
    <row r="66" customFormat="false" ht="15.75" hidden="false" customHeight="false" outlineLevel="0" collapsed="false">
      <c r="A66" s="18" t="s">
        <v>130</v>
      </c>
      <c r="B66" s="19" t="s">
        <v>131</v>
      </c>
      <c r="C66" s="20" t="n">
        <v>974336.64</v>
      </c>
      <c r="D66" s="21" t="n">
        <f aca="false">E66/C66</f>
        <v>0.233000002955857</v>
      </c>
      <c r="E66" s="29" t="n">
        <v>227020.44</v>
      </c>
      <c r="F66" s="17"/>
      <c r="G66" s="17"/>
    </row>
    <row r="67" customFormat="false" ht="24" hidden="false" customHeight="false" outlineLevel="0" collapsed="false">
      <c r="A67" s="18" t="s">
        <v>132</v>
      </c>
      <c r="B67" s="19" t="s">
        <v>133</v>
      </c>
      <c r="C67" s="20" t="n">
        <v>31557.44</v>
      </c>
      <c r="D67" s="21" t="n">
        <f aca="false">E67/C67</f>
        <v>0.299999936623503</v>
      </c>
      <c r="E67" s="22" t="n">
        <v>9467.23</v>
      </c>
      <c r="F67" s="17"/>
      <c r="G67" s="17"/>
    </row>
    <row r="68" customFormat="false" ht="16.5" hidden="false" customHeight="false" outlineLevel="0" collapsed="false">
      <c r="A68" s="18" t="s">
        <v>134</v>
      </c>
      <c r="B68" s="19" t="s">
        <v>135</v>
      </c>
      <c r="C68" s="20" t="n">
        <v>593493.33</v>
      </c>
      <c r="D68" s="21" t="n">
        <f aca="false">E68/C68</f>
        <v>0.178496260438175</v>
      </c>
      <c r="E68" s="23" t="n">
        <v>105936.34</v>
      </c>
      <c r="F68" s="17"/>
      <c r="G68" s="17"/>
    </row>
    <row r="69" s="28" customFormat="true" ht="16.5" hidden="false" customHeight="false" outlineLevel="0" collapsed="false">
      <c r="A69" s="41" t="s">
        <v>136</v>
      </c>
      <c r="B69" s="41"/>
      <c r="C69" s="42" t="n">
        <f aca="false">SUBTOTAL(9,C66:C68)</f>
        <v>1599387.41</v>
      </c>
      <c r="D69" s="42"/>
      <c r="E69" s="43" t="n">
        <f aca="false">SUBTOTAL(9,E66:E68)</f>
        <v>342424.01</v>
      </c>
      <c r="F69" s="44"/>
      <c r="G69" s="44"/>
    </row>
    <row r="70" customFormat="false" ht="24" hidden="false" customHeight="false" outlineLevel="0" collapsed="false">
      <c r="A70" s="18" t="s">
        <v>83</v>
      </c>
      <c r="B70" s="19" t="s">
        <v>137</v>
      </c>
      <c r="C70" s="20" t="n">
        <v>119156.39</v>
      </c>
      <c r="D70" s="21" t="n">
        <f aca="false">E70/C70</f>
        <v>0.450000037765495</v>
      </c>
      <c r="E70" s="29" t="n">
        <v>53620.38</v>
      </c>
      <c r="F70" s="17"/>
      <c r="G70" s="17"/>
    </row>
    <row r="71" customFormat="false" ht="16.5" hidden="false" customHeight="false" outlineLevel="0" collapsed="false">
      <c r="A71" s="18" t="s">
        <v>138</v>
      </c>
      <c r="B71" s="19" t="s">
        <v>139</v>
      </c>
      <c r="C71" s="20" t="n">
        <v>32794.51</v>
      </c>
      <c r="D71" s="21" t="n">
        <f aca="false">E71/C71</f>
        <v>0.800000060985817</v>
      </c>
      <c r="E71" s="23" t="n">
        <v>26235.61</v>
      </c>
      <c r="F71" s="17"/>
      <c r="G71" s="17"/>
    </row>
    <row r="72" s="28" customFormat="true" ht="16.5" hidden="false" customHeight="false" outlineLevel="0" collapsed="false">
      <c r="A72" s="41" t="s">
        <v>140</v>
      </c>
      <c r="B72" s="41"/>
      <c r="C72" s="42" t="n">
        <f aca="false">SUBTOTAL(9,C70:C71)</f>
        <v>151950.9</v>
      </c>
      <c r="D72" s="42"/>
      <c r="E72" s="43" t="n">
        <f aca="false">SUBTOTAL(9,E70:E71)</f>
        <v>79855.99</v>
      </c>
      <c r="F72" s="44"/>
      <c r="G72" s="44"/>
    </row>
    <row r="73" s="28" customFormat="true" ht="16.5" hidden="false" customHeight="false" outlineLevel="0" collapsed="false">
      <c r="A73" s="45" t="s">
        <v>141</v>
      </c>
      <c r="B73" s="45"/>
      <c r="C73" s="46" t="n">
        <f aca="false">C72+C69</f>
        <v>1751338.31</v>
      </c>
      <c r="D73" s="46"/>
      <c r="E73" s="46" t="n">
        <f aca="false">E69+E72</f>
        <v>422280</v>
      </c>
      <c r="F73" s="47" t="n">
        <v>422280</v>
      </c>
      <c r="G73" s="48" t="n">
        <f aca="false">F73/E73</f>
        <v>1</v>
      </c>
    </row>
    <row r="74" s="28" customFormat="true" ht="16.5" hidden="false" customHeight="false" outlineLevel="0" collapsed="false">
      <c r="A74" s="49" t="s">
        <v>142</v>
      </c>
      <c r="B74" s="49"/>
      <c r="C74" s="50" t="n">
        <f aca="false">C73+C65+C29</f>
        <v>10225709.19</v>
      </c>
      <c r="D74" s="50" t="n">
        <f aca="false">D73+D65+D29</f>
        <v>0</v>
      </c>
      <c r="E74" s="50" t="n">
        <f aca="false">E73+E65+E29</f>
        <v>3269150</v>
      </c>
      <c r="F74" s="51" t="n">
        <f aca="false">F73+F65+F29</f>
        <v>3269150</v>
      </c>
      <c r="G74" s="52" t="n">
        <f aca="false">E74/F74</f>
        <v>1</v>
      </c>
    </row>
    <row r="75" s="11" customFormat="true" ht="12.75" hidden="false" customHeight="false" outlineLevel="0" collapsed="false">
      <c r="A75" s="53" t="s">
        <v>0</v>
      </c>
      <c r="B75" s="54" t="s">
        <v>1</v>
      </c>
      <c r="C75" s="55" t="s">
        <v>2</v>
      </c>
      <c r="D75" s="56" t="s">
        <v>3</v>
      </c>
      <c r="E75" s="57" t="s">
        <v>143</v>
      </c>
      <c r="F75" s="58"/>
      <c r="G75" s="58"/>
    </row>
    <row r="76" customFormat="false" ht="25.5" hidden="false" customHeight="false" outlineLevel="0" collapsed="false">
      <c r="A76" s="18" t="s">
        <v>144</v>
      </c>
      <c r="B76" s="19" t="s">
        <v>145</v>
      </c>
      <c r="C76" s="20" t="n">
        <v>2222902.5</v>
      </c>
      <c r="D76" s="21" t="n">
        <f aca="false">E76/C76</f>
        <v>0.76386616147132</v>
      </c>
      <c r="E76" s="22" t="n">
        <v>1698000</v>
      </c>
      <c r="F76" s="17"/>
      <c r="G76" s="17"/>
    </row>
    <row r="77" customFormat="false" ht="25.5" hidden="false" customHeight="false" outlineLevel="0" collapsed="false">
      <c r="A77" s="18" t="s">
        <v>144</v>
      </c>
      <c r="B77" s="19" t="s">
        <v>146</v>
      </c>
      <c r="C77" s="20" t="n">
        <v>295476.56</v>
      </c>
      <c r="D77" s="21" t="n">
        <f aca="false">E77/C77</f>
        <v>0.511590496383199</v>
      </c>
      <c r="E77" s="22" t="n">
        <v>151163</v>
      </c>
      <c r="F77" s="17"/>
      <c r="G77" s="17"/>
    </row>
    <row r="78" customFormat="false" ht="26.25" hidden="false" customHeight="false" outlineLevel="0" collapsed="false">
      <c r="A78" s="18" t="s">
        <v>144</v>
      </c>
      <c r="B78" s="19" t="s">
        <v>147</v>
      </c>
      <c r="C78" s="20" t="n">
        <v>191651.25</v>
      </c>
      <c r="D78" s="21" t="n">
        <f aca="false">E78/C78</f>
        <v>0.618310603244174</v>
      </c>
      <c r="E78" s="23" t="n">
        <v>118500</v>
      </c>
      <c r="F78" s="17"/>
      <c r="G78" s="17"/>
    </row>
    <row r="79" s="28" customFormat="true" ht="16.5" hidden="false" customHeight="false" outlineLevel="0" collapsed="false">
      <c r="A79" s="59" t="s">
        <v>148</v>
      </c>
      <c r="B79" s="59"/>
      <c r="C79" s="60" t="n">
        <f aca="false">SUM(C76:C78)</f>
        <v>2710030.31</v>
      </c>
      <c r="D79" s="60"/>
      <c r="E79" s="60" t="n">
        <f aca="false">SUM(E76:E78)</f>
        <v>1967663</v>
      </c>
      <c r="F79" s="61" t="n">
        <v>1967663</v>
      </c>
      <c r="G79" s="62" t="n">
        <f aca="false">E79/F79</f>
        <v>1</v>
      </c>
    </row>
    <row r="80" customFormat="false" ht="25.5" hidden="false" customHeight="false" outlineLevel="0" collapsed="false">
      <c r="A80" s="18" t="s">
        <v>144</v>
      </c>
      <c r="B80" s="19" t="s">
        <v>149</v>
      </c>
      <c r="C80" s="20" t="n">
        <v>55618.15</v>
      </c>
      <c r="D80" s="21" t="n">
        <f aca="false">E80/C80</f>
        <v>0.557372008957508</v>
      </c>
      <c r="E80" s="63" t="n">
        <v>31000</v>
      </c>
      <c r="F80" s="17"/>
      <c r="G80" s="17"/>
    </row>
    <row r="81" customFormat="false" ht="26.25" hidden="false" customHeight="false" outlineLevel="0" collapsed="false">
      <c r="A81" s="18" t="s">
        <v>144</v>
      </c>
      <c r="B81" s="19" t="s">
        <v>150</v>
      </c>
      <c r="C81" s="20" t="n">
        <v>370000</v>
      </c>
      <c r="D81" s="21" t="n">
        <f aca="false">E81/C81</f>
        <v>0.789545945945946</v>
      </c>
      <c r="E81" s="63" t="n">
        <v>292132</v>
      </c>
      <c r="F81" s="17"/>
      <c r="G81" s="17"/>
    </row>
    <row r="82" s="28" customFormat="true" ht="16.5" hidden="false" customHeight="false" outlineLevel="0" collapsed="false">
      <c r="A82" s="59" t="s">
        <v>151</v>
      </c>
      <c r="B82" s="59"/>
      <c r="C82" s="60"/>
      <c r="D82" s="60"/>
      <c r="E82" s="60" t="n">
        <f aca="false">SUM(E80:E81)</f>
        <v>323132</v>
      </c>
      <c r="F82" s="64" t="n">
        <v>323132</v>
      </c>
      <c r="G82" s="62" t="n">
        <f aca="false">E82/F82</f>
        <v>1</v>
      </c>
    </row>
    <row r="83" s="28" customFormat="true" ht="16.5" hidden="false" customHeight="false" outlineLevel="0" collapsed="false">
      <c r="A83" s="65" t="s">
        <v>152</v>
      </c>
      <c r="B83" s="65"/>
      <c r="C83" s="66"/>
      <c r="D83" s="66"/>
      <c r="E83" s="66" t="n">
        <f aca="false">E79+E82</f>
        <v>2290795</v>
      </c>
      <c r="F83" s="67" t="n">
        <f aca="false">F79+F82</f>
        <v>2290795</v>
      </c>
      <c r="G83" s="68" t="n">
        <f aca="false">E83/F83</f>
        <v>1</v>
      </c>
    </row>
  </sheetData>
  <autoFilter ref="A1:E29"/>
  <mergeCells count="9">
    <mergeCell ref="A29:B29"/>
    <mergeCell ref="A65:B65"/>
    <mergeCell ref="A69:B69"/>
    <mergeCell ref="A72:B72"/>
    <mergeCell ref="A73:B73"/>
    <mergeCell ref="A74:B74"/>
    <mergeCell ref="A79:B79"/>
    <mergeCell ref="A82:B82"/>
    <mergeCell ref="A83:B83"/>
  </mergeCells>
  <printOptions headings="false" gridLines="false" gridLinesSet="true" horizontalCentered="true" verticalCentered="false"/>
  <pageMargins left="0.39375" right="0.39375" top="1.14166666666667" bottom="0.590277777777778" header="0.39375" footer="0.354166666666667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&amp;C&amp;"Arial,Normal"&amp;20BILAN DSIL et DSID 2021 du département de la Creuse au 30 janvier 2022 sur la gestion 2021</oddHeader>
    <oddFooter>&amp;L&amp;F/&amp;A&amp;C&amp;P&amp;R&amp;D/&amp;T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7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1" topLeftCell="A47" activePane="bottomLeft" state="frozen"/>
      <selection pane="topLeft" activeCell="A1" activeCellId="0" sqref="A1"/>
      <selection pane="bottomLeft" activeCell="B48" activeCellId="0" sqref="B48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32.15"/>
    <col collapsed="false" customWidth="true" hidden="false" outlineLevel="0" max="2" min="2" style="2" width="61.3"/>
    <col collapsed="false" customWidth="true" hidden="false" outlineLevel="0" max="3" min="3" style="1" width="27.12"/>
    <col collapsed="false" customWidth="true" hidden="false" outlineLevel="0" max="4" min="4" style="2" width="9.71"/>
    <col collapsed="false" customWidth="true" hidden="false" outlineLevel="0" max="5" min="5" style="1" width="21.71"/>
    <col collapsed="false" customWidth="true" hidden="false" outlineLevel="0" max="6" min="6" style="3" width="12.42"/>
    <col collapsed="false" customWidth="true" hidden="false" outlineLevel="0" max="7" min="7" style="3" width="8.29"/>
    <col collapsed="false" customWidth="true" hidden="false" outlineLevel="0" max="1025" min="8" style="1" width="11.43"/>
  </cols>
  <sheetData>
    <row r="1" s="11" customFormat="true" ht="27" hidden="false" customHeight="true" outlineLevel="0" collapsed="false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</row>
    <row r="2" customFormat="false" ht="24" hidden="false" customHeight="false" outlineLevel="0" collapsed="false">
      <c r="A2" s="12" t="s">
        <v>7</v>
      </c>
      <c r="B2" s="13" t="s">
        <v>8</v>
      </c>
      <c r="C2" s="14" t="n">
        <v>416825</v>
      </c>
      <c r="D2" s="15" t="n">
        <f aca="false">E2/C2</f>
        <v>0.400959635338571</v>
      </c>
      <c r="E2" s="69" t="n">
        <v>167130</v>
      </c>
      <c r="F2" s="17"/>
      <c r="G2" s="17"/>
    </row>
    <row r="3" customFormat="false" ht="15.75" hidden="false" customHeight="false" outlineLevel="0" collapsed="false">
      <c r="A3" s="18" t="s">
        <v>9</v>
      </c>
      <c r="B3" s="19" t="s">
        <v>10</v>
      </c>
      <c r="C3" s="20" t="n">
        <f aca="false">30651.75+3359</f>
        <v>34010.75</v>
      </c>
      <c r="D3" s="21" t="n">
        <f aca="false">E3/C3</f>
        <v>0.395169174452195</v>
      </c>
      <c r="E3" s="63" t="n">
        <v>13440</v>
      </c>
      <c r="F3" s="17"/>
      <c r="G3" s="17"/>
    </row>
    <row r="4" customFormat="false" ht="24" hidden="false" customHeight="false" outlineLevel="0" collapsed="false">
      <c r="A4" s="18" t="s">
        <v>11</v>
      </c>
      <c r="B4" s="19" t="s">
        <v>12</v>
      </c>
      <c r="C4" s="20" t="n">
        <v>38674.41</v>
      </c>
      <c r="D4" s="21" t="n">
        <f aca="false">E4/C4</f>
        <v>0.349999909500882</v>
      </c>
      <c r="E4" s="63" t="n">
        <v>13536.04</v>
      </c>
      <c r="F4" s="17"/>
      <c r="G4" s="17"/>
    </row>
    <row r="5" customFormat="false" ht="15.75" hidden="false" customHeight="false" outlineLevel="0" collapsed="false">
      <c r="A5" s="18" t="s">
        <v>13</v>
      </c>
      <c r="B5" s="19" t="s">
        <v>14</v>
      </c>
      <c r="C5" s="20" t="n">
        <v>43102.58</v>
      </c>
      <c r="D5" s="21" t="n">
        <f aca="false">E5/C5</f>
        <v>0.349999930398598</v>
      </c>
      <c r="E5" s="63" t="n">
        <v>15085.9</v>
      </c>
      <c r="F5" s="17"/>
      <c r="G5" s="17"/>
    </row>
    <row r="6" customFormat="false" ht="15.75" hidden="false" customHeight="false" outlineLevel="0" collapsed="false">
      <c r="A6" s="18" t="s">
        <v>15</v>
      </c>
      <c r="B6" s="19" t="s">
        <v>16</v>
      </c>
      <c r="C6" s="20" t="n">
        <f aca="false">96042.25-5721.83-6484.11</f>
        <v>83836.31</v>
      </c>
      <c r="D6" s="21" t="n">
        <f aca="false">E6/C6</f>
        <v>0.350000017892009</v>
      </c>
      <c r="E6" s="63" t="n">
        <v>29342.71</v>
      </c>
      <c r="F6" s="17"/>
      <c r="G6" s="17"/>
    </row>
    <row r="7" customFormat="false" ht="15.75" hidden="false" customHeight="false" outlineLevel="0" collapsed="false">
      <c r="A7" s="18" t="s">
        <v>17</v>
      </c>
      <c r="B7" s="19" t="s">
        <v>18</v>
      </c>
      <c r="C7" s="20" t="n">
        <v>54170.81</v>
      </c>
      <c r="D7" s="21" t="n">
        <f aca="false">E7/C7</f>
        <v>0.352328495734142</v>
      </c>
      <c r="E7" s="63" t="n">
        <v>19085.92</v>
      </c>
      <c r="F7" s="17"/>
      <c r="G7" s="17"/>
    </row>
    <row r="8" customFormat="false" ht="24" hidden="false" customHeight="false" outlineLevel="0" collapsed="false">
      <c r="A8" s="18" t="s">
        <v>19</v>
      </c>
      <c r="B8" s="19" t="s">
        <v>20</v>
      </c>
      <c r="C8" s="20" t="n">
        <v>2919.38</v>
      </c>
      <c r="D8" s="21" t="n">
        <f aca="false">E8/C8</f>
        <v>0.349998972384547</v>
      </c>
      <c r="E8" s="63" t="n">
        <v>1021.78</v>
      </c>
      <c r="F8" s="17"/>
      <c r="G8" s="17"/>
    </row>
    <row r="9" customFormat="false" ht="24" hidden="false" customHeight="false" outlineLevel="0" collapsed="false">
      <c r="A9" s="18" t="s">
        <v>21</v>
      </c>
      <c r="B9" s="19" t="s">
        <v>22</v>
      </c>
      <c r="C9" s="20" t="n">
        <v>111436.88</v>
      </c>
      <c r="D9" s="21" t="n">
        <f aca="false">E9/C9</f>
        <v>0.356010326204395</v>
      </c>
      <c r="E9" s="63" t="n">
        <v>39672.68</v>
      </c>
      <c r="F9" s="17"/>
      <c r="G9" s="17"/>
    </row>
    <row r="10" customFormat="false" ht="24" hidden="false" customHeight="false" outlineLevel="0" collapsed="false">
      <c r="A10" s="18" t="s">
        <v>23</v>
      </c>
      <c r="B10" s="19" t="s">
        <v>24</v>
      </c>
      <c r="C10" s="20" t="n">
        <v>66946.5</v>
      </c>
      <c r="D10" s="21" t="n">
        <f aca="false">E10/C10</f>
        <v>0.307767396353805</v>
      </c>
      <c r="E10" s="63" t="n">
        <v>20603.95</v>
      </c>
      <c r="F10" s="17"/>
      <c r="G10" s="17"/>
    </row>
    <row r="11" customFormat="false" ht="24" hidden="false" customHeight="false" outlineLevel="0" collapsed="false">
      <c r="A11" s="18" t="s">
        <v>25</v>
      </c>
      <c r="B11" s="19" t="s">
        <v>26</v>
      </c>
      <c r="C11" s="20" t="n">
        <v>1336080</v>
      </c>
      <c r="D11" s="21" t="n">
        <f aca="false">E11/C11</f>
        <v>0.328370269744327</v>
      </c>
      <c r="E11" s="63" t="n">
        <v>438728.95</v>
      </c>
      <c r="F11" s="17"/>
      <c r="G11" s="17"/>
    </row>
    <row r="12" customFormat="false" ht="24" hidden="false" customHeight="false" outlineLevel="0" collapsed="false">
      <c r="A12" s="18" t="s">
        <v>27</v>
      </c>
      <c r="B12" s="19" t="s">
        <v>28</v>
      </c>
      <c r="C12" s="20" t="n">
        <v>96523.67</v>
      </c>
      <c r="D12" s="21" t="n">
        <f aca="false">E12/C12</f>
        <v>0.400000020720306</v>
      </c>
      <c r="E12" s="63" t="n">
        <v>38609.47</v>
      </c>
      <c r="F12" s="17"/>
      <c r="G12" s="17"/>
    </row>
    <row r="13" customFormat="false" ht="15.75" hidden="false" customHeight="false" outlineLevel="0" collapsed="false">
      <c r="A13" s="18" t="s">
        <v>29</v>
      </c>
      <c r="B13" s="19" t="s">
        <v>30</v>
      </c>
      <c r="C13" s="20" t="n">
        <v>11451.94</v>
      </c>
      <c r="D13" s="21" t="n">
        <f aca="false">E13/C13</f>
        <v>0.25695559005723</v>
      </c>
      <c r="E13" s="63" t="n">
        <v>2942.64</v>
      </c>
      <c r="F13" s="17"/>
      <c r="G13" s="17"/>
    </row>
    <row r="14" customFormat="false" ht="15.75" hidden="false" customHeight="false" outlineLevel="0" collapsed="false">
      <c r="A14" s="18" t="s">
        <v>31</v>
      </c>
      <c r="B14" s="19" t="s">
        <v>32</v>
      </c>
      <c r="C14" s="20" t="n">
        <v>60426.57</v>
      </c>
      <c r="D14" s="21" t="n">
        <f aca="false">E14/C14</f>
        <v>0.400000033098023</v>
      </c>
      <c r="E14" s="63" t="n">
        <v>24170.63</v>
      </c>
      <c r="F14" s="17"/>
      <c r="G14" s="17"/>
    </row>
    <row r="15" customFormat="false" ht="15.75" hidden="false" customHeight="false" outlineLevel="0" collapsed="false">
      <c r="A15" s="18" t="s">
        <v>33</v>
      </c>
      <c r="B15" s="19" t="s">
        <v>34</v>
      </c>
      <c r="C15" s="20" t="n">
        <v>4726.8</v>
      </c>
      <c r="D15" s="21" t="n">
        <f aca="false">E15/C15</f>
        <v>0.3</v>
      </c>
      <c r="E15" s="63" t="n">
        <v>1418.04</v>
      </c>
      <c r="F15" s="17"/>
      <c r="G15" s="17"/>
    </row>
    <row r="16" customFormat="false" ht="15.75" hidden="false" customHeight="false" outlineLevel="0" collapsed="false">
      <c r="A16" s="18" t="s">
        <v>35</v>
      </c>
      <c r="B16" s="19" t="s">
        <v>36</v>
      </c>
      <c r="C16" s="20" t="n">
        <v>19443.25</v>
      </c>
      <c r="D16" s="21" t="n">
        <f aca="false">E16/C16</f>
        <v>0.350000128579327</v>
      </c>
      <c r="E16" s="63" t="n">
        <v>6805.14</v>
      </c>
      <c r="F16" s="17"/>
      <c r="G16" s="17"/>
    </row>
    <row r="17" customFormat="false" ht="24" hidden="false" customHeight="false" outlineLevel="0" collapsed="false">
      <c r="A17" s="18" t="s">
        <v>37</v>
      </c>
      <c r="B17" s="19" t="s">
        <v>38</v>
      </c>
      <c r="C17" s="20" t="n">
        <v>27704</v>
      </c>
      <c r="D17" s="21" t="n">
        <f aca="false">E17/C17</f>
        <v>0.3</v>
      </c>
      <c r="E17" s="63" t="n">
        <v>8311.2</v>
      </c>
      <c r="F17" s="17"/>
      <c r="G17" s="17"/>
    </row>
    <row r="18" customFormat="false" ht="24" hidden="false" customHeight="false" outlineLevel="0" collapsed="false">
      <c r="A18" s="18" t="s">
        <v>39</v>
      </c>
      <c r="B18" s="19" t="s">
        <v>40</v>
      </c>
      <c r="C18" s="20" t="n">
        <v>32036.31</v>
      </c>
      <c r="D18" s="21" t="n">
        <f aca="false">E18/C18</f>
        <v>0.350000046821872</v>
      </c>
      <c r="E18" s="63" t="n">
        <v>11212.71</v>
      </c>
      <c r="F18" s="17"/>
      <c r="G18" s="17"/>
    </row>
    <row r="19" customFormat="false" ht="15.75" hidden="false" customHeight="false" outlineLevel="0" collapsed="false">
      <c r="A19" s="18" t="s">
        <v>41</v>
      </c>
      <c r="B19" s="19" t="s">
        <v>42</v>
      </c>
      <c r="C19" s="20" t="n">
        <v>210700</v>
      </c>
      <c r="D19" s="21" t="n">
        <f aca="false">E19/C19</f>
        <v>0.227641196013289</v>
      </c>
      <c r="E19" s="63" t="n">
        <v>47964</v>
      </c>
      <c r="F19" s="17"/>
      <c r="G19" s="17"/>
    </row>
    <row r="20" customFormat="false" ht="36" hidden="false" customHeight="false" outlineLevel="0" collapsed="false">
      <c r="A20" s="18" t="s">
        <v>43</v>
      </c>
      <c r="B20" s="19" t="s">
        <v>44</v>
      </c>
      <c r="C20" s="20" t="n">
        <v>35686.36</v>
      </c>
      <c r="D20" s="21" t="n">
        <f aca="false">E20/C20</f>
        <v>0.364348171121964</v>
      </c>
      <c r="E20" s="63" t="n">
        <v>13002.26</v>
      </c>
      <c r="F20" s="17"/>
      <c r="G20" s="17"/>
    </row>
    <row r="21" customFormat="false" ht="15.75" hidden="false" customHeight="false" outlineLevel="0" collapsed="false">
      <c r="A21" s="18" t="s">
        <v>45</v>
      </c>
      <c r="B21" s="19" t="s">
        <v>46</v>
      </c>
      <c r="C21" s="20" t="n">
        <v>65998.94</v>
      </c>
      <c r="D21" s="21" t="n">
        <f aca="false">E21/C21</f>
        <v>0.299999969696483</v>
      </c>
      <c r="E21" s="63" t="n">
        <v>19799.68</v>
      </c>
      <c r="F21" s="17"/>
      <c r="G21" s="17"/>
    </row>
    <row r="22" customFormat="false" ht="15.75" hidden="false" customHeight="false" outlineLevel="0" collapsed="false">
      <c r="A22" s="18" t="s">
        <v>47</v>
      </c>
      <c r="B22" s="19" t="s">
        <v>48</v>
      </c>
      <c r="C22" s="20" t="n">
        <v>13848.39</v>
      </c>
      <c r="D22" s="21" t="n">
        <f aca="false">E22/C22</f>
        <v>0.250000180526401</v>
      </c>
      <c r="E22" s="63" t="n">
        <v>3462.1</v>
      </c>
      <c r="F22" s="17"/>
      <c r="G22" s="17"/>
    </row>
    <row r="23" customFormat="false" ht="24" hidden="false" customHeight="false" outlineLevel="0" collapsed="false">
      <c r="A23" s="18" t="s">
        <v>49</v>
      </c>
      <c r="B23" s="19" t="s">
        <v>50</v>
      </c>
      <c r="C23" s="20" t="n">
        <v>277160</v>
      </c>
      <c r="D23" s="21" t="n">
        <f aca="false">E23/C23</f>
        <v>0.108240727377688</v>
      </c>
      <c r="E23" s="63" t="n">
        <v>30000</v>
      </c>
      <c r="F23" s="17"/>
      <c r="G23" s="17"/>
    </row>
    <row r="24" customFormat="false" ht="15.75" hidden="false" customHeight="false" outlineLevel="0" collapsed="false">
      <c r="A24" s="18" t="s">
        <v>51</v>
      </c>
      <c r="B24" s="19" t="s">
        <v>52</v>
      </c>
      <c r="C24" s="20" t="n">
        <v>5702.2</v>
      </c>
      <c r="D24" s="21" t="n">
        <f aca="false">E24/C24</f>
        <v>0.8</v>
      </c>
      <c r="E24" s="63" t="n">
        <v>4561.76</v>
      </c>
      <c r="F24" s="17"/>
      <c r="G24" s="17"/>
    </row>
    <row r="25" customFormat="false" ht="15.75" hidden="false" customHeight="false" outlineLevel="0" collapsed="false">
      <c r="A25" s="18" t="s">
        <v>53</v>
      </c>
      <c r="B25" s="19" t="s">
        <v>54</v>
      </c>
      <c r="C25" s="20" t="n">
        <v>65340.86</v>
      </c>
      <c r="D25" s="21" t="n">
        <f aca="false">E25/C25</f>
        <v>0.394959141951912</v>
      </c>
      <c r="E25" s="63" t="n">
        <v>25806.97</v>
      </c>
      <c r="F25" s="17"/>
      <c r="G25" s="17"/>
    </row>
    <row r="26" customFormat="false" ht="15.75" hidden="false" customHeight="false" outlineLevel="0" collapsed="false">
      <c r="A26" s="18" t="s">
        <v>55</v>
      </c>
      <c r="B26" s="19" t="s">
        <v>56</v>
      </c>
      <c r="C26" s="20" t="n">
        <v>28301.41</v>
      </c>
      <c r="D26" s="21" t="n">
        <f aca="false">E26/C26</f>
        <v>0.399999858664286</v>
      </c>
      <c r="E26" s="63" t="n">
        <v>11320.56</v>
      </c>
      <c r="F26" s="17"/>
      <c r="G26" s="17"/>
    </row>
    <row r="27" customFormat="false" ht="15.75" hidden="false" customHeight="false" outlineLevel="0" collapsed="false">
      <c r="A27" s="18" t="s">
        <v>57</v>
      </c>
      <c r="B27" s="19" t="s">
        <v>58</v>
      </c>
      <c r="C27" s="20" t="n">
        <v>117771.93</v>
      </c>
      <c r="D27" s="21" t="n">
        <f aca="false">E27/C27</f>
        <v>0.403578849391362</v>
      </c>
      <c r="E27" s="63" t="n">
        <v>47530.26</v>
      </c>
      <c r="F27" s="17"/>
      <c r="G27" s="17"/>
    </row>
    <row r="28" customFormat="false" ht="24.75" hidden="false" customHeight="false" outlineLevel="0" collapsed="false">
      <c r="A28" s="18" t="s">
        <v>59</v>
      </c>
      <c r="B28" s="19" t="s">
        <v>60</v>
      </c>
      <c r="C28" s="20" t="n">
        <v>221714</v>
      </c>
      <c r="D28" s="21" t="n">
        <f aca="false">E28/C28</f>
        <v>0.406941600440207</v>
      </c>
      <c r="E28" s="70" t="n">
        <v>90224.65</v>
      </c>
      <c r="F28" s="17"/>
      <c r="G28" s="17"/>
    </row>
    <row r="29" s="28" customFormat="true" ht="16.5" hidden="false" customHeight="false" outlineLevel="0" collapsed="false">
      <c r="A29" s="24" t="s">
        <v>61</v>
      </c>
      <c r="B29" s="24"/>
      <c r="C29" s="25" t="n">
        <f aca="false">SUBTOTAL(9,C2:C28)</f>
        <v>3482539.25</v>
      </c>
      <c r="D29" s="25"/>
      <c r="E29" s="25" t="n">
        <f aca="false">SUBTOTAL(9,E2:E28)</f>
        <v>1144790</v>
      </c>
      <c r="F29" s="26" t="n">
        <v>1144790</v>
      </c>
      <c r="G29" s="27" t="n">
        <f aca="false">F29/E29</f>
        <v>1</v>
      </c>
    </row>
    <row r="30" customFormat="false" ht="16.5" hidden="false" customHeight="false" outlineLevel="0" collapsed="false">
      <c r="A30" s="18" t="s">
        <v>62</v>
      </c>
      <c r="B30" s="19" t="s">
        <v>63</v>
      </c>
      <c r="C30" s="20" t="n">
        <v>6143.56</v>
      </c>
      <c r="D30" s="21" t="n">
        <f aca="false">E30/C30</f>
        <v>0.300000325544147</v>
      </c>
      <c r="E30" s="71" t="n">
        <v>1843.07</v>
      </c>
      <c r="F30" s="17"/>
      <c r="G30" s="17"/>
    </row>
    <row r="31" customFormat="false" ht="15.75" hidden="false" customHeight="false" outlineLevel="0" collapsed="false">
      <c r="A31" s="18" t="s">
        <v>64</v>
      </c>
      <c r="B31" s="19" t="s">
        <v>65</v>
      </c>
      <c r="C31" s="20" t="n">
        <v>234249.2</v>
      </c>
      <c r="D31" s="21" t="n">
        <f aca="false">E31/C31</f>
        <v>0.178587589626774</v>
      </c>
      <c r="E31" s="71" t="n">
        <v>41834</v>
      </c>
      <c r="F31" s="17"/>
      <c r="G31" s="17"/>
    </row>
    <row r="32" customFormat="false" ht="15.75" hidden="false" customHeight="false" outlineLevel="0" collapsed="false">
      <c r="A32" s="18" t="s">
        <v>66</v>
      </c>
      <c r="B32" s="19" t="s">
        <v>67</v>
      </c>
      <c r="C32" s="20" t="n">
        <v>57349.88</v>
      </c>
      <c r="D32" s="21" t="n">
        <f aca="false">E32/C32</f>
        <v>0.156059960369577</v>
      </c>
      <c r="E32" s="63" t="n">
        <v>8950.02</v>
      </c>
      <c r="F32" s="17"/>
      <c r="G32" s="17"/>
    </row>
    <row r="33" customFormat="false" ht="25.5" hidden="false" customHeight="false" outlineLevel="0" collapsed="false">
      <c r="A33" s="18" t="s">
        <v>68</v>
      </c>
      <c r="B33" s="19" t="s">
        <v>69</v>
      </c>
      <c r="C33" s="20" t="n">
        <f aca="false">183900+8800+3370.01+1148.85+2475+350+150+737.5</f>
        <v>200931.36</v>
      </c>
      <c r="D33" s="21" t="n">
        <f aca="false">E33/C33</f>
        <v>0.800000009953648</v>
      </c>
      <c r="E33" s="63" t="n">
        <v>160745.09</v>
      </c>
      <c r="F33" s="17"/>
      <c r="G33" s="17"/>
    </row>
    <row r="34" customFormat="false" ht="25.5" hidden="false" customHeight="false" outlineLevel="0" collapsed="false">
      <c r="A34" s="18" t="s">
        <v>70</v>
      </c>
      <c r="B34" s="19" t="s">
        <v>71</v>
      </c>
      <c r="C34" s="20" t="n">
        <v>518847.73</v>
      </c>
      <c r="D34" s="21" t="n">
        <f aca="false">E34/C34</f>
        <v>0.298812428070178</v>
      </c>
      <c r="E34" s="63" t="n">
        <v>155038.15</v>
      </c>
      <c r="F34" s="17"/>
      <c r="G34" s="17"/>
    </row>
    <row r="35" customFormat="false" ht="24" hidden="false" customHeight="false" outlineLevel="0" collapsed="false">
      <c r="A35" s="18" t="s">
        <v>72</v>
      </c>
      <c r="B35" s="19" t="s">
        <v>73</v>
      </c>
      <c r="C35" s="20" t="n">
        <v>13611.45</v>
      </c>
      <c r="D35" s="21" t="n">
        <f aca="false">E35/C35</f>
        <v>0.326223877691208</v>
      </c>
      <c r="E35" s="63" t="n">
        <v>4440.38</v>
      </c>
      <c r="F35" s="17"/>
      <c r="G35" s="17"/>
    </row>
    <row r="36" customFormat="false" ht="15.75" hidden="false" customHeight="false" outlineLevel="0" collapsed="false">
      <c r="A36" s="18" t="s">
        <v>74</v>
      </c>
      <c r="B36" s="19" t="s">
        <v>46</v>
      </c>
      <c r="C36" s="20" t="n">
        <v>30165.88</v>
      </c>
      <c r="D36" s="21" t="n">
        <f aca="false">E36/C36</f>
        <v>0.299999867399857</v>
      </c>
      <c r="E36" s="63" t="n">
        <v>9049.76</v>
      </c>
      <c r="F36" s="17"/>
      <c r="G36" s="17"/>
    </row>
    <row r="37" customFormat="false" ht="24" hidden="false" customHeight="false" outlineLevel="0" collapsed="false">
      <c r="A37" s="18" t="s">
        <v>75</v>
      </c>
      <c r="B37" s="19" t="s">
        <v>76</v>
      </c>
      <c r="C37" s="20" t="n">
        <v>542732.41</v>
      </c>
      <c r="D37" s="21" t="n">
        <f aca="false">E37/C37</f>
        <v>0.279084401832572</v>
      </c>
      <c r="E37" s="63" t="n">
        <v>151468.15</v>
      </c>
      <c r="F37" s="17"/>
      <c r="G37" s="17"/>
    </row>
    <row r="38" customFormat="false" ht="15.75" hidden="false" customHeight="false" outlineLevel="0" collapsed="false">
      <c r="A38" s="18" t="s">
        <v>77</v>
      </c>
      <c r="B38" s="19" t="s">
        <v>78</v>
      </c>
      <c r="C38" s="20" t="n">
        <v>45909.88</v>
      </c>
      <c r="D38" s="21" t="n">
        <f aca="false">E38/C38</f>
        <v>0.299999912872785</v>
      </c>
      <c r="E38" s="63" t="n">
        <v>13772.96</v>
      </c>
      <c r="F38" s="17"/>
      <c r="G38" s="17"/>
    </row>
    <row r="39" customFormat="false" ht="24" hidden="false" customHeight="false" outlineLevel="0" collapsed="false">
      <c r="A39" s="18" t="s">
        <v>79</v>
      </c>
      <c r="B39" s="19" t="s">
        <v>80</v>
      </c>
      <c r="C39" s="20" t="n">
        <v>50200.92</v>
      </c>
      <c r="D39" s="21" t="n">
        <f aca="false">E39/C39</f>
        <v>0.199999920320185</v>
      </c>
      <c r="E39" s="63" t="n">
        <v>10040.18</v>
      </c>
      <c r="F39" s="17"/>
      <c r="G39" s="17"/>
    </row>
    <row r="40" customFormat="false" ht="15.75" hidden="false" customHeight="false" outlineLevel="0" collapsed="false">
      <c r="A40" s="18" t="s">
        <v>83</v>
      </c>
      <c r="B40" s="19" t="s">
        <v>84</v>
      </c>
      <c r="C40" s="20" t="n">
        <v>248415.36</v>
      </c>
      <c r="D40" s="21" t="n">
        <f aca="false">E40/C40</f>
        <v>0.300000008051032</v>
      </c>
      <c r="E40" s="63" t="n">
        <v>74524.61</v>
      </c>
      <c r="F40" s="17"/>
      <c r="G40" s="17"/>
    </row>
    <row r="41" customFormat="false" ht="24" hidden="false" customHeight="false" outlineLevel="0" collapsed="false">
      <c r="A41" s="18" t="s">
        <v>85</v>
      </c>
      <c r="B41" s="19" t="s">
        <v>86</v>
      </c>
      <c r="C41" s="20" t="n">
        <v>8430</v>
      </c>
      <c r="D41" s="21" t="n">
        <f aca="false">E41/C41</f>
        <v>0.3</v>
      </c>
      <c r="E41" s="63" t="n">
        <v>2529</v>
      </c>
      <c r="F41" s="17"/>
      <c r="G41" s="17"/>
    </row>
    <row r="42" customFormat="false" ht="15.75" hidden="false" customHeight="false" outlineLevel="0" collapsed="false">
      <c r="A42" s="18" t="s">
        <v>87</v>
      </c>
      <c r="B42" s="19" t="s">
        <v>52</v>
      </c>
      <c r="C42" s="20" t="n">
        <v>17365.25</v>
      </c>
      <c r="D42" s="21" t="n">
        <f aca="false">E42/C42</f>
        <v>0.350000143965679</v>
      </c>
      <c r="E42" s="63" t="n">
        <v>6077.84</v>
      </c>
      <c r="F42" s="17"/>
      <c r="G42" s="17"/>
    </row>
    <row r="43" customFormat="false" ht="24" hidden="false" customHeight="false" outlineLevel="0" collapsed="false">
      <c r="A43" s="18" t="s">
        <v>88</v>
      </c>
      <c r="B43" s="19" t="s">
        <v>89</v>
      </c>
      <c r="C43" s="20" t="n">
        <v>61617.84</v>
      </c>
      <c r="D43" s="21" t="n">
        <f aca="false">E43/C43</f>
        <v>0.349999935083736</v>
      </c>
      <c r="E43" s="63" t="n">
        <v>21566.24</v>
      </c>
      <c r="F43" s="17"/>
      <c r="G43" s="17"/>
    </row>
    <row r="44" customFormat="false" ht="15.75" hidden="false" customHeight="false" outlineLevel="0" collapsed="false">
      <c r="A44" s="18" t="s">
        <v>90</v>
      </c>
      <c r="B44" s="19" t="s">
        <v>91</v>
      </c>
      <c r="C44" s="20" t="n">
        <v>446678.98</v>
      </c>
      <c r="D44" s="21" t="n">
        <f aca="false">E44/C44</f>
        <v>0.399999995522511</v>
      </c>
      <c r="E44" s="63" t="n">
        <v>178671.59</v>
      </c>
      <c r="F44" s="17"/>
      <c r="G44" s="17"/>
    </row>
    <row r="45" customFormat="false" ht="15.75" hidden="false" customHeight="false" outlineLevel="0" collapsed="false">
      <c r="A45" s="18" t="s">
        <v>92</v>
      </c>
      <c r="B45" s="19" t="s">
        <v>93</v>
      </c>
      <c r="C45" s="20" t="n">
        <v>12586.53</v>
      </c>
      <c r="D45" s="21" t="n">
        <f aca="false">E45/C45</f>
        <v>0.399999841099969</v>
      </c>
      <c r="E45" s="63" t="n">
        <v>5034.61</v>
      </c>
      <c r="F45" s="17"/>
      <c r="G45" s="17"/>
    </row>
    <row r="46" customFormat="false" ht="36" hidden="false" customHeight="false" outlineLevel="0" collapsed="false">
      <c r="A46" s="18" t="s">
        <v>94</v>
      </c>
      <c r="B46" s="19" t="s">
        <v>95</v>
      </c>
      <c r="C46" s="20" t="n">
        <v>455637.41</v>
      </c>
      <c r="D46" s="21" t="n">
        <f aca="false">E46/C46</f>
        <v>0.129154452001648</v>
      </c>
      <c r="E46" s="63" t="n">
        <v>58847.6</v>
      </c>
      <c r="F46" s="17"/>
      <c r="G46" s="17"/>
    </row>
    <row r="47" customFormat="false" ht="15.75" hidden="false" customHeight="false" outlineLevel="0" collapsed="false">
      <c r="A47" s="18" t="s">
        <v>96</v>
      </c>
      <c r="B47" s="19" t="s">
        <v>97</v>
      </c>
      <c r="C47" s="20" t="n">
        <v>9411.41</v>
      </c>
      <c r="D47" s="21" t="n">
        <f aca="false">E47/C47</f>
        <v>0.190206355902038</v>
      </c>
      <c r="E47" s="63" t="n">
        <v>1790.11</v>
      </c>
      <c r="F47" s="17"/>
      <c r="G47" s="17"/>
    </row>
    <row r="48" customFormat="false" ht="24" hidden="false" customHeight="false" outlineLevel="0" collapsed="false">
      <c r="A48" s="18" t="s">
        <v>101</v>
      </c>
      <c r="B48" s="19" t="s">
        <v>102</v>
      </c>
      <c r="C48" s="20" t="n">
        <v>24153.32</v>
      </c>
      <c r="D48" s="21" t="n">
        <f aca="false">E48/C48</f>
        <v>0.400000082804351</v>
      </c>
      <c r="E48" s="63" t="n">
        <v>9661.33</v>
      </c>
      <c r="F48" s="17"/>
      <c r="G48" s="17"/>
    </row>
    <row r="49" customFormat="false" ht="24" hidden="false" customHeight="false" outlineLevel="0" collapsed="false">
      <c r="A49" s="18" t="s">
        <v>103</v>
      </c>
      <c r="B49" s="19" t="s">
        <v>104</v>
      </c>
      <c r="C49" s="20" t="n">
        <v>15540</v>
      </c>
      <c r="D49" s="21" t="n">
        <f aca="false">E49/C49</f>
        <v>0.3</v>
      </c>
      <c r="E49" s="63" t="n">
        <v>4662</v>
      </c>
      <c r="F49" s="17"/>
      <c r="G49" s="17"/>
    </row>
    <row r="50" customFormat="false" ht="15.75" hidden="false" customHeight="false" outlineLevel="0" collapsed="false">
      <c r="A50" s="18" t="s">
        <v>105</v>
      </c>
      <c r="B50" s="19" t="s">
        <v>106</v>
      </c>
      <c r="C50" s="20" t="n">
        <v>35347.76</v>
      </c>
      <c r="D50" s="21" t="n">
        <f aca="false">E50/C50</f>
        <v>0.199999943419328</v>
      </c>
      <c r="E50" s="63" t="n">
        <v>7069.55</v>
      </c>
      <c r="F50" s="17"/>
      <c r="G50" s="17"/>
    </row>
    <row r="51" customFormat="false" ht="24" hidden="false" customHeight="false" outlineLevel="0" collapsed="false">
      <c r="A51" s="18" t="s">
        <v>107</v>
      </c>
      <c r="B51" s="19" t="s">
        <v>108</v>
      </c>
      <c r="C51" s="20" t="n">
        <v>31872.22</v>
      </c>
      <c r="D51" s="21" t="n">
        <f aca="false">E51/C51</f>
        <v>0.333276125729554</v>
      </c>
      <c r="E51" s="63" t="n">
        <v>10622.25</v>
      </c>
      <c r="F51" s="17"/>
      <c r="G51" s="17"/>
    </row>
    <row r="52" customFormat="false" ht="36" hidden="false" customHeight="false" outlineLevel="0" collapsed="false">
      <c r="A52" s="18" t="s">
        <v>109</v>
      </c>
      <c r="B52" s="19" t="s">
        <v>110</v>
      </c>
      <c r="C52" s="20" t="n">
        <v>21745.37</v>
      </c>
      <c r="D52" s="21" t="n">
        <f aca="false">E52/C52</f>
        <v>0.400000091973602</v>
      </c>
      <c r="E52" s="63" t="n">
        <v>8698.15</v>
      </c>
      <c r="F52" s="17"/>
      <c r="G52" s="17"/>
    </row>
    <row r="53" customFormat="false" ht="24" hidden="false" customHeight="false" outlineLevel="0" collapsed="false">
      <c r="A53" s="18" t="s">
        <v>111</v>
      </c>
      <c r="B53" s="19" t="s">
        <v>112</v>
      </c>
      <c r="C53" s="20" t="n">
        <v>86313.73</v>
      </c>
      <c r="D53" s="21" t="n">
        <f aca="false">E53/C53</f>
        <v>0.427128221662996</v>
      </c>
      <c r="E53" s="63" t="n">
        <v>36867.03</v>
      </c>
      <c r="F53" s="17"/>
      <c r="G53" s="17"/>
    </row>
    <row r="54" customFormat="false" ht="15.75" hidden="false" customHeight="false" outlineLevel="0" collapsed="false">
      <c r="A54" s="18" t="s">
        <v>115</v>
      </c>
      <c r="B54" s="19" t="s">
        <v>116</v>
      </c>
      <c r="C54" s="20" t="n">
        <v>39527.1</v>
      </c>
      <c r="D54" s="21" t="n">
        <f aca="false">E54/C54</f>
        <v>0.3</v>
      </c>
      <c r="E54" s="63" t="n">
        <v>11858.13</v>
      </c>
      <c r="F54" s="17"/>
      <c r="G54" s="17"/>
    </row>
    <row r="55" customFormat="false" ht="24" hidden="false" customHeight="false" outlineLevel="0" collapsed="false">
      <c r="A55" s="18" t="s">
        <v>117</v>
      </c>
      <c r="B55" s="19" t="s">
        <v>118</v>
      </c>
      <c r="C55" s="20" t="n">
        <v>5564.15</v>
      </c>
      <c r="D55" s="21" t="n">
        <f aca="false">E55/C55</f>
        <v>0.300000898609851</v>
      </c>
      <c r="E55" s="63" t="n">
        <v>1669.25</v>
      </c>
      <c r="F55" s="17"/>
      <c r="G55" s="17"/>
    </row>
    <row r="56" customFormat="false" ht="24" hidden="false" customHeight="false" outlineLevel="0" collapsed="false">
      <c r="A56" s="18" t="s">
        <v>119</v>
      </c>
      <c r="B56" s="19" t="s">
        <v>120</v>
      </c>
      <c r="C56" s="20" t="n">
        <v>36323.24</v>
      </c>
      <c r="D56" s="21" t="n">
        <f aca="false">E56/C56</f>
        <v>0.349999889877665</v>
      </c>
      <c r="E56" s="63" t="n">
        <v>12713.13</v>
      </c>
      <c r="F56" s="17"/>
      <c r="G56" s="17"/>
    </row>
    <row r="57" customFormat="false" ht="24" hidden="false" customHeight="false" outlineLevel="0" collapsed="false">
      <c r="A57" s="18" t="s">
        <v>121</v>
      </c>
      <c r="B57" s="19" t="s">
        <v>122</v>
      </c>
      <c r="C57" s="20" t="n">
        <v>43605.88</v>
      </c>
      <c r="D57" s="21" t="n">
        <f aca="false">E57/C57</f>
        <v>0.399999954134626</v>
      </c>
      <c r="E57" s="63" t="n">
        <v>17442.35</v>
      </c>
      <c r="F57" s="17"/>
      <c r="G57" s="17"/>
    </row>
    <row r="58" customFormat="false" ht="15.75" hidden="false" customHeight="false" outlineLevel="0" collapsed="false">
      <c r="A58" s="18" t="s">
        <v>123</v>
      </c>
      <c r="B58" s="19" t="s">
        <v>124</v>
      </c>
      <c r="C58" s="20" t="n">
        <v>12482.52</v>
      </c>
      <c r="D58" s="21" t="n">
        <f aca="false">E58/C58</f>
        <v>0.300000320448115</v>
      </c>
      <c r="E58" s="63" t="n">
        <v>3744.76</v>
      </c>
      <c r="F58" s="17"/>
      <c r="G58" s="17"/>
    </row>
    <row r="59" customFormat="false" ht="16.5" hidden="false" customHeight="false" outlineLevel="0" collapsed="false">
      <c r="A59" s="18" t="s">
        <v>125</v>
      </c>
      <c r="B59" s="19" t="s">
        <v>126</v>
      </c>
      <c r="C59" s="20" t="n">
        <f aca="false">37370.35+14938.38</f>
        <v>52308.73</v>
      </c>
      <c r="D59" s="21" t="n">
        <f aca="false">E59/C59</f>
        <v>0.0999999426481966</v>
      </c>
      <c r="E59" s="70" t="n">
        <v>5230.87</v>
      </c>
      <c r="F59" s="17"/>
      <c r="G59" s="17"/>
    </row>
    <row r="60" s="28" customFormat="true" ht="16.5" hidden="false" customHeight="false" outlineLevel="0" collapsed="false">
      <c r="A60" s="36" t="s">
        <v>129</v>
      </c>
      <c r="B60" s="36"/>
      <c r="C60" s="37" t="n">
        <f aca="false">SUBTOTAL(9,C30:C59)</f>
        <v>3365069.07</v>
      </c>
      <c r="D60" s="38"/>
      <c r="E60" s="37" t="n">
        <f aca="false">SUBTOTAL(9,E30:E59)</f>
        <v>1036462.16</v>
      </c>
      <c r="F60" s="39" t="n">
        <v>1702080</v>
      </c>
      <c r="G60" s="40" t="n">
        <f aca="false">E60/F60</f>
        <v>0.60893856927994</v>
      </c>
    </row>
    <row r="61" customFormat="false" ht="15.75" hidden="false" customHeight="false" outlineLevel="0" collapsed="false">
      <c r="A61" s="18" t="s">
        <v>130</v>
      </c>
      <c r="B61" s="19" t="s">
        <v>131</v>
      </c>
      <c r="C61" s="20" t="n">
        <v>974336.64</v>
      </c>
      <c r="D61" s="21" t="n">
        <f aca="false">E61/C61</f>
        <v>0.233000002955857</v>
      </c>
      <c r="E61" s="71" t="n">
        <v>227020.44</v>
      </c>
      <c r="F61" s="17"/>
      <c r="G61" s="17"/>
    </row>
    <row r="62" customFormat="false" ht="24" hidden="false" customHeight="false" outlineLevel="0" collapsed="false">
      <c r="A62" s="18" t="s">
        <v>132</v>
      </c>
      <c r="B62" s="19" t="s">
        <v>133</v>
      </c>
      <c r="C62" s="20" t="n">
        <v>31557.44</v>
      </c>
      <c r="D62" s="21" t="n">
        <f aca="false">E62/C62</f>
        <v>0.299999936623503</v>
      </c>
      <c r="E62" s="63" t="n">
        <v>9467.23</v>
      </c>
      <c r="F62" s="17"/>
      <c r="G62" s="17"/>
    </row>
    <row r="63" customFormat="false" ht="16.5" hidden="false" customHeight="false" outlineLevel="0" collapsed="false">
      <c r="A63" s="18" t="s">
        <v>134</v>
      </c>
      <c r="B63" s="19" t="s">
        <v>135</v>
      </c>
      <c r="C63" s="20" t="n">
        <v>593493.33</v>
      </c>
      <c r="D63" s="21" t="n">
        <f aca="false">E63/C63</f>
        <v>0.178496260438175</v>
      </c>
      <c r="E63" s="70" t="n">
        <v>105936.34</v>
      </c>
      <c r="F63" s="17"/>
      <c r="G63" s="17"/>
    </row>
    <row r="64" s="28" customFormat="true" ht="16.5" hidden="false" customHeight="false" outlineLevel="0" collapsed="false">
      <c r="A64" s="41" t="s">
        <v>136</v>
      </c>
      <c r="B64" s="41"/>
      <c r="C64" s="42" t="n">
        <f aca="false">SUBTOTAL(9,C61:C63)</f>
        <v>1599387.41</v>
      </c>
      <c r="D64" s="42"/>
      <c r="E64" s="43" t="n">
        <f aca="false">SUBTOTAL(9,E61:E63)</f>
        <v>342424.01</v>
      </c>
      <c r="F64" s="44"/>
      <c r="G64" s="44"/>
    </row>
    <row r="65" customFormat="false" ht="24" hidden="false" customHeight="false" outlineLevel="0" collapsed="false">
      <c r="A65" s="18" t="s">
        <v>83</v>
      </c>
      <c r="B65" s="19" t="s">
        <v>137</v>
      </c>
      <c r="C65" s="20" t="n">
        <v>119156.39</v>
      </c>
      <c r="D65" s="21" t="n">
        <f aca="false">E65/C65</f>
        <v>0.450000037765495</v>
      </c>
      <c r="E65" s="71" t="n">
        <v>53620.38</v>
      </c>
      <c r="F65" s="17"/>
      <c r="G65" s="17"/>
    </row>
    <row r="66" customFormat="false" ht="16.5" hidden="false" customHeight="false" outlineLevel="0" collapsed="false">
      <c r="A66" s="18" t="s">
        <v>138</v>
      </c>
      <c r="B66" s="19" t="s">
        <v>139</v>
      </c>
      <c r="C66" s="20" t="n">
        <v>32794.51</v>
      </c>
      <c r="D66" s="21" t="n">
        <f aca="false">E66/C66</f>
        <v>0.800000060985817</v>
      </c>
      <c r="E66" s="70" t="n">
        <v>26235.61</v>
      </c>
      <c r="F66" s="17"/>
      <c r="G66" s="17"/>
    </row>
    <row r="67" s="28" customFormat="true" ht="16.5" hidden="false" customHeight="false" outlineLevel="0" collapsed="false">
      <c r="A67" s="41" t="s">
        <v>140</v>
      </c>
      <c r="B67" s="41"/>
      <c r="C67" s="42" t="n">
        <f aca="false">SUBTOTAL(9,C65:C66)</f>
        <v>151950.9</v>
      </c>
      <c r="D67" s="42"/>
      <c r="E67" s="43" t="n">
        <f aca="false">SUBTOTAL(9,E65:E66)</f>
        <v>79855.99</v>
      </c>
      <c r="F67" s="44"/>
      <c r="G67" s="44"/>
    </row>
    <row r="68" s="28" customFormat="true" ht="16.5" hidden="false" customHeight="false" outlineLevel="0" collapsed="false">
      <c r="A68" s="45" t="s">
        <v>141</v>
      </c>
      <c r="B68" s="45"/>
      <c r="C68" s="46" t="n">
        <f aca="false">C67+C64</f>
        <v>1751338.31</v>
      </c>
      <c r="D68" s="46"/>
      <c r="E68" s="46" t="n">
        <f aca="false">E64+E67</f>
        <v>422280</v>
      </c>
      <c r="F68" s="47" t="n">
        <v>422280</v>
      </c>
      <c r="G68" s="48" t="n">
        <f aca="false">F68/E68</f>
        <v>1</v>
      </c>
    </row>
    <row r="69" s="28" customFormat="true" ht="16.5" hidden="false" customHeight="false" outlineLevel="0" collapsed="false">
      <c r="A69" s="49" t="s">
        <v>153</v>
      </c>
      <c r="B69" s="49"/>
      <c r="C69" s="50" t="n">
        <f aca="false">C68+C60+C29</f>
        <v>8598946.63</v>
      </c>
      <c r="D69" s="50" t="n">
        <f aca="false">D68+D60+D29</f>
        <v>0</v>
      </c>
      <c r="E69" s="50" t="n">
        <f aca="false">E68+E60+E29</f>
        <v>2603532.16</v>
      </c>
      <c r="F69" s="51" t="n">
        <f aca="false">F68+F60+F29</f>
        <v>3269150</v>
      </c>
      <c r="G69" s="52" t="n">
        <f aca="false">E69/F69</f>
        <v>0.796394218680697</v>
      </c>
    </row>
    <row r="70" s="11" customFormat="true" ht="12.75" hidden="false" customHeight="false" outlineLevel="0" collapsed="false">
      <c r="A70" s="53" t="s">
        <v>0</v>
      </c>
      <c r="B70" s="54" t="s">
        <v>1</v>
      </c>
      <c r="C70" s="55" t="s">
        <v>2</v>
      </c>
      <c r="D70" s="56" t="s">
        <v>3</v>
      </c>
      <c r="E70" s="57" t="s">
        <v>143</v>
      </c>
      <c r="F70" s="58"/>
      <c r="G70" s="58"/>
    </row>
    <row r="71" customFormat="false" ht="25.5" hidden="false" customHeight="false" outlineLevel="0" collapsed="false">
      <c r="A71" s="18" t="s">
        <v>144</v>
      </c>
      <c r="B71" s="19" t="s">
        <v>145</v>
      </c>
      <c r="C71" s="20" t="n">
        <v>2222902.5</v>
      </c>
      <c r="D71" s="21" t="n">
        <f aca="false">E71/C71</f>
        <v>0.76386616147132</v>
      </c>
      <c r="E71" s="63" t="n">
        <v>1698000</v>
      </c>
      <c r="F71" s="17"/>
      <c r="G71" s="17"/>
    </row>
    <row r="72" customFormat="false" ht="25.5" hidden="false" customHeight="false" outlineLevel="0" collapsed="false">
      <c r="A72" s="18" t="s">
        <v>144</v>
      </c>
      <c r="B72" s="19" t="s">
        <v>146</v>
      </c>
      <c r="C72" s="20" t="n">
        <v>295476.56</v>
      </c>
      <c r="D72" s="21" t="n">
        <f aca="false">E72/C72</f>
        <v>0.511590496383199</v>
      </c>
      <c r="E72" s="63" t="n">
        <v>151163</v>
      </c>
      <c r="F72" s="17"/>
      <c r="G72" s="17"/>
    </row>
    <row r="73" customFormat="false" ht="26.25" hidden="false" customHeight="false" outlineLevel="0" collapsed="false">
      <c r="A73" s="18" t="s">
        <v>144</v>
      </c>
      <c r="B73" s="19" t="s">
        <v>147</v>
      </c>
      <c r="C73" s="20" t="n">
        <v>191651.25</v>
      </c>
      <c r="D73" s="21" t="n">
        <f aca="false">E73/C73</f>
        <v>0.618310603244174</v>
      </c>
      <c r="E73" s="70" t="n">
        <v>118500</v>
      </c>
      <c r="F73" s="17"/>
      <c r="G73" s="17"/>
    </row>
    <row r="74" s="28" customFormat="true" ht="16.5" hidden="false" customHeight="false" outlineLevel="0" collapsed="false">
      <c r="A74" s="59" t="s">
        <v>148</v>
      </c>
      <c r="B74" s="59"/>
      <c r="C74" s="60" t="n">
        <f aca="false">SUM(C71:C73)</f>
        <v>2710030.31</v>
      </c>
      <c r="D74" s="60"/>
      <c r="E74" s="60" t="n">
        <f aca="false">SUM(E71:E73)</f>
        <v>1967663</v>
      </c>
      <c r="F74" s="61" t="n">
        <v>1967663</v>
      </c>
      <c r="G74" s="62" t="n">
        <f aca="false">E74/F74</f>
        <v>1</v>
      </c>
    </row>
    <row r="75" customFormat="false" ht="25.5" hidden="false" customHeight="false" outlineLevel="0" collapsed="false">
      <c r="A75" s="18" t="s">
        <v>144</v>
      </c>
      <c r="B75" s="19" t="s">
        <v>149</v>
      </c>
      <c r="C75" s="20" t="n">
        <v>55618.15</v>
      </c>
      <c r="D75" s="21" t="n">
        <f aca="false">E75/C75</f>
        <v>0.557372008957508</v>
      </c>
      <c r="E75" s="63" t="n">
        <v>31000</v>
      </c>
      <c r="F75" s="17"/>
      <c r="G75" s="17"/>
    </row>
    <row r="76" customFormat="false" ht="26.25" hidden="false" customHeight="false" outlineLevel="0" collapsed="false">
      <c r="A76" s="18" t="s">
        <v>144</v>
      </c>
      <c r="B76" s="19" t="s">
        <v>150</v>
      </c>
      <c r="C76" s="20" t="n">
        <v>370000</v>
      </c>
      <c r="D76" s="21" t="n">
        <f aca="false">E76/C76</f>
        <v>0.789545945945946</v>
      </c>
      <c r="E76" s="63" t="n">
        <v>292132</v>
      </c>
      <c r="F76" s="17"/>
      <c r="G76" s="17"/>
    </row>
    <row r="77" s="28" customFormat="true" ht="16.5" hidden="false" customHeight="false" outlineLevel="0" collapsed="false">
      <c r="A77" s="59" t="s">
        <v>151</v>
      </c>
      <c r="B77" s="59"/>
      <c r="C77" s="60"/>
      <c r="D77" s="60"/>
      <c r="E77" s="60" t="n">
        <f aca="false">SUM(E75:E76)</f>
        <v>323132</v>
      </c>
      <c r="F77" s="64" t="n">
        <v>323132</v>
      </c>
      <c r="G77" s="62" t="n">
        <f aca="false">E77/F77</f>
        <v>1</v>
      </c>
    </row>
    <row r="78" s="28" customFormat="true" ht="16.5" hidden="false" customHeight="false" outlineLevel="0" collapsed="false">
      <c r="A78" s="65" t="s">
        <v>154</v>
      </c>
      <c r="B78" s="65"/>
      <c r="C78" s="66"/>
      <c r="D78" s="66"/>
      <c r="E78" s="66" t="n">
        <f aca="false">E74+E77</f>
        <v>2290795</v>
      </c>
      <c r="F78" s="67" t="n">
        <f aca="false">F74+F77</f>
        <v>2290795</v>
      </c>
      <c r="G78" s="68" t="n">
        <f aca="false">E78/F78</f>
        <v>1</v>
      </c>
    </row>
  </sheetData>
  <autoFilter ref="A1:E29"/>
  <mergeCells count="9">
    <mergeCell ref="A29:B29"/>
    <mergeCell ref="A60:B60"/>
    <mergeCell ref="A64:B64"/>
    <mergeCell ref="A67:B67"/>
    <mergeCell ref="A68:B68"/>
    <mergeCell ref="A69:B69"/>
    <mergeCell ref="A74:B74"/>
    <mergeCell ref="A77:B77"/>
    <mergeCell ref="A78:B78"/>
  </mergeCells>
  <printOptions headings="false" gridLines="false" gridLinesSet="true" horizontalCentered="true" verticalCentered="false"/>
  <pageMargins left="0.39375" right="0.39375" top="1.14166666666667" bottom="0.590277777777778" header="0.39375" footer="0.354166666666667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&amp;C&amp;"Arial,Normal"&amp;20BILAN DSIL et DSID 2021 - Département de la Creuse (dossiers engagés au 30 septembre 2021)</oddHeader>
    <oddFooter>&amp;L&amp;F/&amp;A&amp;C&amp;P&amp;R&amp;D/&amp;T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7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1" topLeftCell="A2" activePane="bottomLeft" state="frozen"/>
      <selection pane="topLeft" activeCell="A1" activeCellId="0" sqref="A1"/>
      <selection pane="bottomLeft" activeCell="A18" activeCellId="0" sqref="A18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32.15"/>
    <col collapsed="false" customWidth="true" hidden="false" outlineLevel="0" max="2" min="2" style="2" width="61.3"/>
    <col collapsed="false" customWidth="true" hidden="false" outlineLevel="0" max="3" min="3" style="1" width="27.12"/>
    <col collapsed="false" customWidth="true" hidden="false" outlineLevel="0" max="4" min="4" style="2" width="9.71"/>
    <col collapsed="false" customWidth="true" hidden="false" outlineLevel="0" max="5" min="5" style="1" width="21.71"/>
    <col collapsed="false" customWidth="true" hidden="false" outlineLevel="0" max="6" min="6" style="3" width="12.42"/>
    <col collapsed="false" customWidth="true" hidden="false" outlineLevel="0" max="7" min="7" style="3" width="8.29"/>
    <col collapsed="false" customWidth="true" hidden="false" outlineLevel="0" max="1025" min="8" style="1" width="11.43"/>
  </cols>
  <sheetData>
    <row r="1" s="11" customFormat="true" ht="27" hidden="false" customHeight="true" outlineLevel="0" collapsed="false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</row>
    <row r="2" customFormat="false" ht="24" hidden="false" customHeight="false" outlineLevel="0" collapsed="false">
      <c r="A2" s="12" t="s">
        <v>7</v>
      </c>
      <c r="B2" s="13" t="s">
        <v>8</v>
      </c>
      <c r="C2" s="14" t="n">
        <v>416825</v>
      </c>
      <c r="D2" s="15" t="n">
        <f aca="false">E2/C2</f>
        <v>0.400959635338571</v>
      </c>
      <c r="E2" s="69" t="n">
        <v>167130</v>
      </c>
      <c r="F2" s="17"/>
      <c r="G2" s="17"/>
    </row>
    <row r="3" customFormat="false" ht="15.75" hidden="false" customHeight="false" outlineLevel="0" collapsed="false">
      <c r="A3" s="18" t="s">
        <v>9</v>
      </c>
      <c r="B3" s="19" t="s">
        <v>10</v>
      </c>
      <c r="C3" s="20" t="n">
        <f aca="false">30651.75+3359</f>
        <v>34010.75</v>
      </c>
      <c r="D3" s="21" t="n">
        <f aca="false">E3/C3</f>
        <v>0.395169174452195</v>
      </c>
      <c r="E3" s="63" t="n">
        <v>13440</v>
      </c>
      <c r="F3" s="17"/>
      <c r="G3" s="17"/>
    </row>
    <row r="4" customFormat="false" ht="24" hidden="false" customHeight="false" outlineLevel="0" collapsed="false">
      <c r="A4" s="18" t="s">
        <v>11</v>
      </c>
      <c r="B4" s="19" t="s">
        <v>12</v>
      </c>
      <c r="C4" s="20" t="n">
        <v>38674.41</v>
      </c>
      <c r="D4" s="21" t="n">
        <f aca="false">E4/C4</f>
        <v>0.349999909500882</v>
      </c>
      <c r="E4" s="63" t="n">
        <v>13536.04</v>
      </c>
      <c r="F4" s="17"/>
      <c r="G4" s="17"/>
    </row>
    <row r="5" customFormat="false" ht="15.75" hidden="false" customHeight="false" outlineLevel="0" collapsed="false">
      <c r="A5" s="18" t="s">
        <v>13</v>
      </c>
      <c r="B5" s="19" t="s">
        <v>14</v>
      </c>
      <c r="C5" s="20" t="n">
        <v>43102.58</v>
      </c>
      <c r="D5" s="21" t="n">
        <f aca="false">E5/C5</f>
        <v>0.349999930398598</v>
      </c>
      <c r="E5" s="63" t="n">
        <v>15085.9</v>
      </c>
      <c r="F5" s="17"/>
      <c r="G5" s="17"/>
    </row>
    <row r="6" customFormat="false" ht="15.75" hidden="false" customHeight="false" outlineLevel="0" collapsed="false">
      <c r="A6" s="18" t="s">
        <v>15</v>
      </c>
      <c r="B6" s="19" t="s">
        <v>16</v>
      </c>
      <c r="C6" s="20" t="n">
        <f aca="false">96042.25-5721.83-6484.11</f>
        <v>83836.31</v>
      </c>
      <c r="D6" s="21" t="n">
        <f aca="false">E6/C6</f>
        <v>0.350000017892009</v>
      </c>
      <c r="E6" s="63" t="n">
        <v>29342.71</v>
      </c>
      <c r="F6" s="17"/>
      <c r="G6" s="17"/>
    </row>
    <row r="7" customFormat="false" ht="15.75" hidden="false" customHeight="false" outlineLevel="0" collapsed="false">
      <c r="A7" s="18" t="s">
        <v>17</v>
      </c>
      <c r="B7" s="19" t="s">
        <v>18</v>
      </c>
      <c r="C7" s="20" t="n">
        <v>54170.81</v>
      </c>
      <c r="D7" s="21" t="n">
        <f aca="false">E7/C7</f>
        <v>0.352328495734142</v>
      </c>
      <c r="E7" s="63" t="n">
        <v>19085.92</v>
      </c>
      <c r="F7" s="17"/>
      <c r="G7" s="17"/>
    </row>
    <row r="8" customFormat="false" ht="24" hidden="false" customHeight="false" outlineLevel="0" collapsed="false">
      <c r="A8" s="18" t="s">
        <v>19</v>
      </c>
      <c r="B8" s="19" t="s">
        <v>20</v>
      </c>
      <c r="C8" s="20" t="n">
        <v>2919.38</v>
      </c>
      <c r="D8" s="21" t="n">
        <f aca="false">E8/C8</f>
        <v>0.349998972384547</v>
      </c>
      <c r="E8" s="63" t="n">
        <v>1021.78</v>
      </c>
      <c r="F8" s="17"/>
      <c r="G8" s="17"/>
    </row>
    <row r="9" customFormat="false" ht="24" hidden="false" customHeight="false" outlineLevel="0" collapsed="false">
      <c r="A9" s="18" t="s">
        <v>21</v>
      </c>
      <c r="B9" s="19" t="s">
        <v>22</v>
      </c>
      <c r="C9" s="20" t="n">
        <v>111436.88</v>
      </c>
      <c r="D9" s="21" t="n">
        <f aca="false">E9/C9</f>
        <v>0.356010326204395</v>
      </c>
      <c r="E9" s="63" t="n">
        <v>39672.68</v>
      </c>
      <c r="F9" s="17"/>
      <c r="G9" s="17"/>
    </row>
    <row r="10" customFormat="false" ht="24" hidden="false" customHeight="false" outlineLevel="0" collapsed="false">
      <c r="A10" s="18" t="s">
        <v>23</v>
      </c>
      <c r="B10" s="19" t="s">
        <v>24</v>
      </c>
      <c r="C10" s="20" t="n">
        <v>66946.5</v>
      </c>
      <c r="D10" s="21" t="n">
        <f aca="false">E10/C10</f>
        <v>0.307767396353805</v>
      </c>
      <c r="E10" s="63" t="n">
        <v>20603.95</v>
      </c>
      <c r="F10" s="17"/>
      <c r="G10" s="17"/>
    </row>
    <row r="11" customFormat="false" ht="24" hidden="false" customHeight="false" outlineLevel="0" collapsed="false">
      <c r="A11" s="18" t="s">
        <v>25</v>
      </c>
      <c r="B11" s="19" t="s">
        <v>26</v>
      </c>
      <c r="C11" s="20" t="n">
        <v>1336080</v>
      </c>
      <c r="D11" s="21" t="n">
        <f aca="false">E11/C11</f>
        <v>0.328370269744327</v>
      </c>
      <c r="E11" s="63" t="n">
        <v>438728.95</v>
      </c>
      <c r="F11" s="17"/>
      <c r="G11" s="17"/>
    </row>
    <row r="12" customFormat="false" ht="24" hidden="false" customHeight="false" outlineLevel="0" collapsed="false">
      <c r="A12" s="18" t="s">
        <v>27</v>
      </c>
      <c r="B12" s="19" t="s">
        <v>28</v>
      </c>
      <c r="C12" s="20" t="n">
        <v>96523.67</v>
      </c>
      <c r="D12" s="21" t="n">
        <f aca="false">E12/C12</f>
        <v>0.400000020720306</v>
      </c>
      <c r="E12" s="63" t="n">
        <v>38609.47</v>
      </c>
      <c r="F12" s="17"/>
      <c r="G12" s="17"/>
    </row>
    <row r="13" customFormat="false" ht="15.75" hidden="false" customHeight="false" outlineLevel="0" collapsed="false">
      <c r="A13" s="18" t="s">
        <v>29</v>
      </c>
      <c r="B13" s="19" t="s">
        <v>30</v>
      </c>
      <c r="C13" s="20" t="n">
        <v>11451.94</v>
      </c>
      <c r="D13" s="21" t="n">
        <f aca="false">E13/C13</f>
        <v>0.25695559005723</v>
      </c>
      <c r="E13" s="63" t="n">
        <v>2942.64</v>
      </c>
      <c r="F13" s="17"/>
      <c r="G13" s="17"/>
    </row>
    <row r="14" customFormat="false" ht="15.75" hidden="false" customHeight="false" outlineLevel="0" collapsed="false">
      <c r="A14" s="18" t="s">
        <v>31</v>
      </c>
      <c r="B14" s="19" t="s">
        <v>32</v>
      </c>
      <c r="C14" s="20" t="n">
        <v>60426.57</v>
      </c>
      <c r="D14" s="21" t="n">
        <f aca="false">E14/C14</f>
        <v>0.400000033098023</v>
      </c>
      <c r="E14" s="63" t="n">
        <v>24170.63</v>
      </c>
      <c r="F14" s="17"/>
      <c r="G14" s="17"/>
    </row>
    <row r="15" customFormat="false" ht="15.75" hidden="false" customHeight="false" outlineLevel="0" collapsed="false">
      <c r="A15" s="18" t="s">
        <v>33</v>
      </c>
      <c r="B15" s="19" t="s">
        <v>34</v>
      </c>
      <c r="C15" s="20" t="n">
        <v>4726.8</v>
      </c>
      <c r="D15" s="21" t="n">
        <f aca="false">E15/C15</f>
        <v>0.3</v>
      </c>
      <c r="E15" s="63" t="n">
        <v>1418.04</v>
      </c>
      <c r="F15" s="17"/>
      <c r="G15" s="17"/>
    </row>
    <row r="16" customFormat="false" ht="15.75" hidden="false" customHeight="false" outlineLevel="0" collapsed="false">
      <c r="A16" s="18" t="s">
        <v>35</v>
      </c>
      <c r="B16" s="19" t="s">
        <v>36</v>
      </c>
      <c r="C16" s="20" t="n">
        <v>19443.25</v>
      </c>
      <c r="D16" s="21" t="n">
        <f aca="false">E16/C16</f>
        <v>0.350000128579327</v>
      </c>
      <c r="E16" s="63" t="n">
        <v>6805.14</v>
      </c>
      <c r="F16" s="17"/>
      <c r="G16" s="17"/>
    </row>
    <row r="17" customFormat="false" ht="24" hidden="false" customHeight="false" outlineLevel="0" collapsed="false">
      <c r="A17" s="18" t="s">
        <v>37</v>
      </c>
      <c r="B17" s="19" t="s">
        <v>38</v>
      </c>
      <c r="C17" s="20" t="n">
        <v>27704</v>
      </c>
      <c r="D17" s="21" t="n">
        <f aca="false">E17/C17</f>
        <v>0.3</v>
      </c>
      <c r="E17" s="63" t="n">
        <v>8311.2</v>
      </c>
      <c r="F17" s="17"/>
      <c r="G17" s="17"/>
    </row>
    <row r="18" customFormat="false" ht="24" hidden="false" customHeight="false" outlineLevel="0" collapsed="false">
      <c r="A18" s="18" t="s">
        <v>39</v>
      </c>
      <c r="B18" s="19" t="s">
        <v>40</v>
      </c>
      <c r="C18" s="20" t="n">
        <v>32036.31</v>
      </c>
      <c r="D18" s="21" t="n">
        <f aca="false">E18/C18</f>
        <v>0.350000046821872</v>
      </c>
      <c r="E18" s="63" t="n">
        <v>11212.71</v>
      </c>
      <c r="F18" s="17"/>
      <c r="G18" s="17"/>
    </row>
    <row r="19" customFormat="false" ht="15.75" hidden="false" customHeight="false" outlineLevel="0" collapsed="false">
      <c r="A19" s="18" t="s">
        <v>41</v>
      </c>
      <c r="B19" s="19" t="s">
        <v>42</v>
      </c>
      <c r="C19" s="20" t="n">
        <v>210700</v>
      </c>
      <c r="D19" s="21" t="n">
        <f aca="false">E19/C19</f>
        <v>0.227641196013289</v>
      </c>
      <c r="E19" s="63" t="n">
        <v>47964</v>
      </c>
      <c r="F19" s="17"/>
      <c r="G19" s="17"/>
    </row>
    <row r="20" customFormat="false" ht="36" hidden="false" customHeight="false" outlineLevel="0" collapsed="false">
      <c r="A20" s="18" t="s">
        <v>43</v>
      </c>
      <c r="B20" s="19" t="s">
        <v>44</v>
      </c>
      <c r="C20" s="20" t="n">
        <v>35686.36</v>
      </c>
      <c r="D20" s="21" t="n">
        <f aca="false">E20/C20</f>
        <v>0.364348171121964</v>
      </c>
      <c r="E20" s="63" t="n">
        <v>13002.26</v>
      </c>
      <c r="F20" s="17"/>
      <c r="G20" s="17"/>
    </row>
    <row r="21" customFormat="false" ht="15.75" hidden="false" customHeight="false" outlineLevel="0" collapsed="false">
      <c r="A21" s="18" t="s">
        <v>45</v>
      </c>
      <c r="B21" s="19" t="s">
        <v>46</v>
      </c>
      <c r="C21" s="20" t="n">
        <v>65998.94</v>
      </c>
      <c r="D21" s="21" t="n">
        <f aca="false">E21/C21</f>
        <v>0.299999969696483</v>
      </c>
      <c r="E21" s="63" t="n">
        <v>19799.68</v>
      </c>
      <c r="F21" s="17"/>
      <c r="G21" s="17"/>
    </row>
    <row r="22" customFormat="false" ht="15.75" hidden="false" customHeight="false" outlineLevel="0" collapsed="false">
      <c r="A22" s="18" t="s">
        <v>47</v>
      </c>
      <c r="B22" s="19" t="s">
        <v>48</v>
      </c>
      <c r="C22" s="20" t="n">
        <v>13848.39</v>
      </c>
      <c r="D22" s="21" t="n">
        <f aca="false">E22/C22</f>
        <v>0.250000180526401</v>
      </c>
      <c r="E22" s="63" t="n">
        <v>3462.1</v>
      </c>
      <c r="F22" s="17"/>
      <c r="G22" s="17"/>
    </row>
    <row r="23" customFormat="false" ht="24" hidden="false" customHeight="false" outlineLevel="0" collapsed="false">
      <c r="A23" s="18" t="s">
        <v>49</v>
      </c>
      <c r="B23" s="19" t="s">
        <v>50</v>
      </c>
      <c r="C23" s="20" t="n">
        <v>277160</v>
      </c>
      <c r="D23" s="21" t="n">
        <f aca="false">E23/C23</f>
        <v>0.108240727377688</v>
      </c>
      <c r="E23" s="63" t="n">
        <v>30000</v>
      </c>
      <c r="F23" s="17"/>
      <c r="G23" s="17"/>
    </row>
    <row r="24" customFormat="false" ht="15.75" hidden="false" customHeight="false" outlineLevel="0" collapsed="false">
      <c r="A24" s="18" t="s">
        <v>51</v>
      </c>
      <c r="B24" s="19" t="s">
        <v>52</v>
      </c>
      <c r="C24" s="20" t="n">
        <v>5702.2</v>
      </c>
      <c r="D24" s="21" t="n">
        <f aca="false">E24/C24</f>
        <v>0.8</v>
      </c>
      <c r="E24" s="63" t="n">
        <v>4561.76</v>
      </c>
      <c r="F24" s="17"/>
      <c r="G24" s="17"/>
    </row>
    <row r="25" customFormat="false" ht="15.75" hidden="false" customHeight="false" outlineLevel="0" collapsed="false">
      <c r="A25" s="18" t="s">
        <v>53</v>
      </c>
      <c r="B25" s="19" t="s">
        <v>54</v>
      </c>
      <c r="C25" s="20" t="n">
        <v>65340.86</v>
      </c>
      <c r="D25" s="21" t="n">
        <f aca="false">E25/C25</f>
        <v>0.394959141951912</v>
      </c>
      <c r="E25" s="63" t="n">
        <v>25806.97</v>
      </c>
      <c r="F25" s="17"/>
      <c r="G25" s="17"/>
    </row>
    <row r="26" customFormat="false" ht="15.75" hidden="false" customHeight="false" outlineLevel="0" collapsed="false">
      <c r="A26" s="18" t="s">
        <v>55</v>
      </c>
      <c r="B26" s="19" t="s">
        <v>56</v>
      </c>
      <c r="C26" s="20" t="n">
        <v>28301.41</v>
      </c>
      <c r="D26" s="21" t="n">
        <f aca="false">E26/C26</f>
        <v>0.399999858664286</v>
      </c>
      <c r="E26" s="63" t="n">
        <v>11320.56</v>
      </c>
      <c r="F26" s="17"/>
      <c r="G26" s="17"/>
    </row>
    <row r="27" customFormat="false" ht="15.75" hidden="false" customHeight="false" outlineLevel="0" collapsed="false">
      <c r="A27" s="18" t="s">
        <v>57</v>
      </c>
      <c r="B27" s="19" t="s">
        <v>58</v>
      </c>
      <c r="C27" s="20" t="n">
        <v>117771.93</v>
      </c>
      <c r="D27" s="21" t="n">
        <f aca="false">E27/C27</f>
        <v>0.403578849391362</v>
      </c>
      <c r="E27" s="63" t="n">
        <v>47530.26</v>
      </c>
      <c r="F27" s="17"/>
      <c r="G27" s="17"/>
    </row>
    <row r="28" customFormat="false" ht="24.75" hidden="false" customHeight="false" outlineLevel="0" collapsed="false">
      <c r="A28" s="18" t="s">
        <v>59</v>
      </c>
      <c r="B28" s="19" t="s">
        <v>60</v>
      </c>
      <c r="C28" s="20" t="n">
        <v>221714</v>
      </c>
      <c r="D28" s="21" t="n">
        <f aca="false">E28/C28</f>
        <v>0.406941600440207</v>
      </c>
      <c r="E28" s="70" t="n">
        <v>90224.65</v>
      </c>
      <c r="F28" s="17"/>
      <c r="G28" s="17"/>
    </row>
    <row r="29" s="28" customFormat="true" ht="16.5" hidden="false" customHeight="false" outlineLevel="0" collapsed="false">
      <c r="A29" s="24" t="s">
        <v>61</v>
      </c>
      <c r="B29" s="24"/>
      <c r="C29" s="25" t="n">
        <f aca="false">SUBTOTAL(9,C2:C28)</f>
        <v>3482539.25</v>
      </c>
      <c r="D29" s="25"/>
      <c r="E29" s="25" t="n">
        <f aca="false">SUBTOTAL(9,E2:E28)</f>
        <v>1144790</v>
      </c>
      <c r="F29" s="26" t="n">
        <v>1144790</v>
      </c>
      <c r="G29" s="27" t="n">
        <f aca="false">F29/E29</f>
        <v>1</v>
      </c>
    </row>
    <row r="30" customFormat="false" ht="15.75" hidden="false" customHeight="false" outlineLevel="0" collapsed="false">
      <c r="A30" s="18" t="s">
        <v>62</v>
      </c>
      <c r="B30" s="19" t="s">
        <v>63</v>
      </c>
      <c r="C30" s="20" t="n">
        <v>6143.56</v>
      </c>
      <c r="D30" s="21" t="n">
        <f aca="false">E30/C30</f>
        <v>0.300000325544147</v>
      </c>
      <c r="E30" s="71" t="n">
        <v>1843.07</v>
      </c>
      <c r="F30" s="17"/>
      <c r="G30" s="17"/>
    </row>
    <row r="31" customFormat="false" ht="15.75" hidden="false" customHeight="false" outlineLevel="0" collapsed="false">
      <c r="A31" s="18" t="s">
        <v>66</v>
      </c>
      <c r="B31" s="19" t="s">
        <v>67</v>
      </c>
      <c r="C31" s="20" t="n">
        <v>57349.88</v>
      </c>
      <c r="D31" s="21" t="n">
        <f aca="false">E31/C31</f>
        <v>0.156059960369577</v>
      </c>
      <c r="E31" s="63" t="n">
        <v>8950.02</v>
      </c>
      <c r="F31" s="17"/>
      <c r="G31" s="17"/>
    </row>
    <row r="32" customFormat="false" ht="25.5" hidden="false" customHeight="false" outlineLevel="0" collapsed="false">
      <c r="A32" s="18" t="s">
        <v>68</v>
      </c>
      <c r="B32" s="19" t="s">
        <v>69</v>
      </c>
      <c r="C32" s="20" t="n">
        <f aca="false">183900+8800+3370.01+1148.85+2475+350+150+737.5</f>
        <v>200931.36</v>
      </c>
      <c r="D32" s="21" t="n">
        <f aca="false">E32/C32</f>
        <v>0.800000009953648</v>
      </c>
      <c r="E32" s="63" t="n">
        <v>160745.09</v>
      </c>
      <c r="F32" s="17"/>
      <c r="G32" s="17"/>
    </row>
    <row r="33" customFormat="false" ht="25.5" hidden="false" customHeight="false" outlineLevel="0" collapsed="false">
      <c r="A33" s="18" t="s">
        <v>70</v>
      </c>
      <c r="B33" s="19" t="s">
        <v>71</v>
      </c>
      <c r="C33" s="20" t="n">
        <v>518847.73</v>
      </c>
      <c r="D33" s="21" t="n">
        <f aca="false">E33/C33</f>
        <v>0.298812428070178</v>
      </c>
      <c r="E33" s="63" t="n">
        <v>155038.15</v>
      </c>
      <c r="F33" s="17"/>
      <c r="G33" s="17"/>
    </row>
    <row r="34" customFormat="false" ht="24" hidden="false" customHeight="false" outlineLevel="0" collapsed="false">
      <c r="A34" s="18" t="s">
        <v>72</v>
      </c>
      <c r="B34" s="19" t="s">
        <v>73</v>
      </c>
      <c r="C34" s="20" t="n">
        <v>13611.45</v>
      </c>
      <c r="D34" s="21" t="n">
        <f aca="false">E34/C34</f>
        <v>0.326223877691208</v>
      </c>
      <c r="E34" s="63" t="n">
        <v>4440.38</v>
      </c>
      <c r="F34" s="17"/>
      <c r="G34" s="17"/>
    </row>
    <row r="35" customFormat="false" ht="15.75" hidden="false" customHeight="false" outlineLevel="0" collapsed="false">
      <c r="A35" s="18" t="s">
        <v>74</v>
      </c>
      <c r="B35" s="19" t="s">
        <v>46</v>
      </c>
      <c r="C35" s="20" t="n">
        <v>30165.88</v>
      </c>
      <c r="D35" s="21" t="n">
        <f aca="false">E35/C35</f>
        <v>0.299999867399857</v>
      </c>
      <c r="E35" s="63" t="n">
        <v>9049.76</v>
      </c>
      <c r="F35" s="17"/>
      <c r="G35" s="17"/>
    </row>
    <row r="36" customFormat="false" ht="24" hidden="false" customHeight="false" outlineLevel="0" collapsed="false">
      <c r="A36" s="18" t="s">
        <v>75</v>
      </c>
      <c r="B36" s="19" t="s">
        <v>76</v>
      </c>
      <c r="C36" s="20" t="n">
        <v>542732.41</v>
      </c>
      <c r="D36" s="21" t="n">
        <f aca="false">E36/C36</f>
        <v>0.279084401832572</v>
      </c>
      <c r="E36" s="63" t="n">
        <v>151468.15</v>
      </c>
      <c r="F36" s="17"/>
      <c r="G36" s="17"/>
    </row>
    <row r="37" customFormat="false" ht="15.75" hidden="false" customHeight="false" outlineLevel="0" collapsed="false">
      <c r="A37" s="18" t="s">
        <v>77</v>
      </c>
      <c r="B37" s="19" t="s">
        <v>78</v>
      </c>
      <c r="C37" s="20" t="n">
        <v>45909.88</v>
      </c>
      <c r="D37" s="21" t="n">
        <f aca="false">E37/C37</f>
        <v>0.299999912872785</v>
      </c>
      <c r="E37" s="63" t="n">
        <v>13772.96</v>
      </c>
      <c r="F37" s="17"/>
      <c r="G37" s="17"/>
    </row>
    <row r="38" customFormat="false" ht="24" hidden="false" customHeight="false" outlineLevel="0" collapsed="false">
      <c r="A38" s="18" t="s">
        <v>79</v>
      </c>
      <c r="B38" s="19" t="s">
        <v>80</v>
      </c>
      <c r="C38" s="20" t="n">
        <v>50200.92</v>
      </c>
      <c r="D38" s="21" t="n">
        <f aca="false">E38/C38</f>
        <v>0.199999920320185</v>
      </c>
      <c r="E38" s="63" t="n">
        <v>10040.18</v>
      </c>
      <c r="F38" s="17"/>
      <c r="G38" s="17"/>
    </row>
    <row r="39" customFormat="false" ht="15.75" hidden="false" customHeight="false" outlineLevel="0" collapsed="false">
      <c r="A39" s="18" t="s">
        <v>83</v>
      </c>
      <c r="B39" s="19" t="s">
        <v>84</v>
      </c>
      <c r="C39" s="20" t="n">
        <v>248415.36</v>
      </c>
      <c r="D39" s="21" t="n">
        <f aca="false">E39/C39</f>
        <v>0.300000008051032</v>
      </c>
      <c r="E39" s="63" t="n">
        <v>74524.61</v>
      </c>
      <c r="F39" s="17"/>
      <c r="G39" s="17"/>
    </row>
    <row r="40" customFormat="false" ht="24" hidden="false" customHeight="false" outlineLevel="0" collapsed="false">
      <c r="A40" s="18" t="s">
        <v>85</v>
      </c>
      <c r="B40" s="19" t="s">
        <v>86</v>
      </c>
      <c r="C40" s="20" t="n">
        <v>8430</v>
      </c>
      <c r="D40" s="21" t="n">
        <f aca="false">E40/C40</f>
        <v>0.3</v>
      </c>
      <c r="E40" s="63" t="n">
        <v>2529</v>
      </c>
      <c r="F40" s="17"/>
      <c r="G40" s="17"/>
    </row>
    <row r="41" customFormat="false" ht="15.75" hidden="false" customHeight="false" outlineLevel="0" collapsed="false">
      <c r="A41" s="18" t="s">
        <v>87</v>
      </c>
      <c r="B41" s="19" t="s">
        <v>52</v>
      </c>
      <c r="C41" s="20" t="n">
        <v>17365.25</v>
      </c>
      <c r="D41" s="21" t="n">
        <f aca="false">E41/C41</f>
        <v>0.350000143965679</v>
      </c>
      <c r="E41" s="63" t="n">
        <v>6077.84</v>
      </c>
      <c r="F41" s="17"/>
      <c r="G41" s="17"/>
    </row>
    <row r="42" customFormat="false" ht="24" hidden="false" customHeight="false" outlineLevel="0" collapsed="false">
      <c r="A42" s="18" t="s">
        <v>88</v>
      </c>
      <c r="B42" s="19" t="s">
        <v>89</v>
      </c>
      <c r="C42" s="20" t="n">
        <v>61617.84</v>
      </c>
      <c r="D42" s="21" t="n">
        <f aca="false">E42/C42</f>
        <v>0.349999935083736</v>
      </c>
      <c r="E42" s="63" t="n">
        <v>21566.24</v>
      </c>
      <c r="F42" s="17"/>
      <c r="G42" s="17"/>
    </row>
    <row r="43" customFormat="false" ht="15.75" hidden="false" customHeight="false" outlineLevel="0" collapsed="false">
      <c r="A43" s="18" t="s">
        <v>90</v>
      </c>
      <c r="B43" s="19" t="s">
        <v>91</v>
      </c>
      <c r="C43" s="20" t="n">
        <v>446678.98</v>
      </c>
      <c r="D43" s="21" t="n">
        <f aca="false">E43/C43</f>
        <v>0.399999995522511</v>
      </c>
      <c r="E43" s="63" t="n">
        <v>178671.59</v>
      </c>
      <c r="F43" s="17"/>
      <c r="G43" s="17"/>
    </row>
    <row r="44" customFormat="false" ht="15.75" hidden="false" customHeight="false" outlineLevel="0" collapsed="false">
      <c r="A44" s="18" t="s">
        <v>92</v>
      </c>
      <c r="B44" s="19" t="s">
        <v>93</v>
      </c>
      <c r="C44" s="20" t="n">
        <v>12586.53</v>
      </c>
      <c r="D44" s="21" t="n">
        <f aca="false">E44/C44</f>
        <v>0.399999841099969</v>
      </c>
      <c r="E44" s="63" t="n">
        <v>5034.61</v>
      </c>
      <c r="F44" s="17"/>
      <c r="G44" s="17"/>
    </row>
    <row r="45" customFormat="false" ht="15.75" hidden="false" customHeight="false" outlineLevel="0" collapsed="false">
      <c r="A45" s="18" t="s">
        <v>96</v>
      </c>
      <c r="B45" s="19" t="s">
        <v>97</v>
      </c>
      <c r="C45" s="20" t="n">
        <v>9411.41</v>
      </c>
      <c r="D45" s="21" t="n">
        <f aca="false">E45/C45</f>
        <v>0.190206355902038</v>
      </c>
      <c r="E45" s="63" t="n">
        <v>1790.11</v>
      </c>
      <c r="F45" s="17"/>
      <c r="G45" s="17"/>
    </row>
    <row r="46" customFormat="false" ht="24" hidden="false" customHeight="false" outlineLevel="0" collapsed="false">
      <c r="A46" s="18" t="s">
        <v>101</v>
      </c>
      <c r="B46" s="19" t="s">
        <v>102</v>
      </c>
      <c r="C46" s="20" t="n">
        <v>24153.32</v>
      </c>
      <c r="D46" s="21" t="n">
        <f aca="false">E46/C46</f>
        <v>0.400000082804351</v>
      </c>
      <c r="E46" s="63" t="n">
        <v>9661.33</v>
      </c>
      <c r="F46" s="17"/>
      <c r="G46" s="17"/>
    </row>
    <row r="47" customFormat="false" ht="24" hidden="false" customHeight="false" outlineLevel="0" collapsed="false">
      <c r="A47" s="18" t="s">
        <v>103</v>
      </c>
      <c r="B47" s="19" t="s">
        <v>104</v>
      </c>
      <c r="C47" s="20" t="n">
        <v>15540</v>
      </c>
      <c r="D47" s="21" t="n">
        <f aca="false">E47/C47</f>
        <v>0.3</v>
      </c>
      <c r="E47" s="63" t="n">
        <v>4662</v>
      </c>
      <c r="F47" s="17"/>
      <c r="G47" s="17"/>
    </row>
    <row r="48" customFormat="false" ht="15.75" hidden="false" customHeight="false" outlineLevel="0" collapsed="false">
      <c r="A48" s="18" t="s">
        <v>105</v>
      </c>
      <c r="B48" s="19" t="s">
        <v>106</v>
      </c>
      <c r="C48" s="20" t="n">
        <v>35347.76</v>
      </c>
      <c r="D48" s="21" t="n">
        <f aca="false">E48/C48</f>
        <v>0.199999943419328</v>
      </c>
      <c r="E48" s="63" t="n">
        <v>7069.55</v>
      </c>
      <c r="F48" s="17"/>
      <c r="G48" s="17"/>
    </row>
    <row r="49" customFormat="false" ht="24" hidden="false" customHeight="false" outlineLevel="0" collapsed="false">
      <c r="A49" s="18" t="s">
        <v>107</v>
      </c>
      <c r="B49" s="19" t="s">
        <v>108</v>
      </c>
      <c r="C49" s="20" t="n">
        <v>31872.22</v>
      </c>
      <c r="D49" s="21" t="n">
        <f aca="false">E49/C49</f>
        <v>0.333276125729554</v>
      </c>
      <c r="E49" s="63" t="n">
        <v>10622.25</v>
      </c>
      <c r="F49" s="17"/>
      <c r="G49" s="17"/>
    </row>
    <row r="50" customFormat="false" ht="36" hidden="false" customHeight="false" outlineLevel="0" collapsed="false">
      <c r="A50" s="18" t="s">
        <v>109</v>
      </c>
      <c r="B50" s="19" t="s">
        <v>110</v>
      </c>
      <c r="C50" s="20" t="n">
        <v>21745.37</v>
      </c>
      <c r="D50" s="21" t="n">
        <f aca="false">E50/C50</f>
        <v>0.400000091973602</v>
      </c>
      <c r="E50" s="63" t="n">
        <v>8698.15</v>
      </c>
      <c r="F50" s="17"/>
      <c r="G50" s="17"/>
    </row>
    <row r="51" customFormat="false" ht="24" hidden="false" customHeight="false" outlineLevel="0" collapsed="false">
      <c r="A51" s="18" t="s">
        <v>111</v>
      </c>
      <c r="B51" s="19" t="s">
        <v>112</v>
      </c>
      <c r="C51" s="20" t="n">
        <v>86313.73</v>
      </c>
      <c r="D51" s="21" t="n">
        <f aca="false">E51/C51</f>
        <v>0.427128221662996</v>
      </c>
      <c r="E51" s="63" t="n">
        <v>36867.03</v>
      </c>
      <c r="F51" s="17"/>
      <c r="G51" s="17"/>
    </row>
    <row r="52" customFormat="false" ht="15.75" hidden="false" customHeight="false" outlineLevel="0" collapsed="false">
      <c r="A52" s="18" t="s">
        <v>115</v>
      </c>
      <c r="B52" s="19" t="s">
        <v>116</v>
      </c>
      <c r="C52" s="20" t="n">
        <v>39527.1</v>
      </c>
      <c r="D52" s="21" t="n">
        <f aca="false">E52/C52</f>
        <v>0.3</v>
      </c>
      <c r="E52" s="63" t="n">
        <v>11858.13</v>
      </c>
      <c r="F52" s="17"/>
      <c r="G52" s="17"/>
    </row>
    <row r="53" customFormat="false" ht="24" hidden="false" customHeight="false" outlineLevel="0" collapsed="false">
      <c r="A53" s="18" t="s">
        <v>117</v>
      </c>
      <c r="B53" s="19" t="s">
        <v>118</v>
      </c>
      <c r="C53" s="20" t="n">
        <v>5564.15</v>
      </c>
      <c r="D53" s="21" t="n">
        <f aca="false">E53/C53</f>
        <v>0.300000898609851</v>
      </c>
      <c r="E53" s="63" t="n">
        <v>1669.25</v>
      </c>
      <c r="F53" s="17"/>
      <c r="G53" s="17"/>
    </row>
    <row r="54" customFormat="false" ht="24" hidden="false" customHeight="false" outlineLevel="0" collapsed="false">
      <c r="A54" s="18" t="s">
        <v>119</v>
      </c>
      <c r="B54" s="19" t="s">
        <v>120</v>
      </c>
      <c r="C54" s="20" t="n">
        <v>36323.24</v>
      </c>
      <c r="D54" s="21" t="n">
        <f aca="false">E54/C54</f>
        <v>0.349999889877665</v>
      </c>
      <c r="E54" s="63" t="n">
        <v>12713.13</v>
      </c>
      <c r="F54" s="17"/>
      <c r="G54" s="17"/>
    </row>
    <row r="55" customFormat="false" ht="24" hidden="false" customHeight="false" outlineLevel="0" collapsed="false">
      <c r="A55" s="18" t="s">
        <v>121</v>
      </c>
      <c r="B55" s="19" t="s">
        <v>122</v>
      </c>
      <c r="C55" s="20" t="n">
        <v>43605.88</v>
      </c>
      <c r="D55" s="21" t="n">
        <f aca="false">E55/C55</f>
        <v>0.399999954134626</v>
      </c>
      <c r="E55" s="63" t="n">
        <v>17442.35</v>
      </c>
      <c r="F55" s="17"/>
      <c r="G55" s="17"/>
    </row>
    <row r="56" customFormat="false" ht="15.75" hidden="false" customHeight="false" outlineLevel="0" collapsed="false">
      <c r="A56" s="18" t="s">
        <v>123</v>
      </c>
      <c r="B56" s="19" t="s">
        <v>124</v>
      </c>
      <c r="C56" s="20" t="n">
        <v>12482.52</v>
      </c>
      <c r="D56" s="21" t="n">
        <f aca="false">E56/C56</f>
        <v>0.300000320448115</v>
      </c>
      <c r="E56" s="63" t="n">
        <v>3744.76</v>
      </c>
      <c r="F56" s="17"/>
      <c r="G56" s="17"/>
    </row>
    <row r="57" customFormat="false" ht="16.5" hidden="false" customHeight="false" outlineLevel="0" collapsed="false">
      <c r="A57" s="18" t="s">
        <v>125</v>
      </c>
      <c r="B57" s="19" t="s">
        <v>126</v>
      </c>
      <c r="C57" s="20" t="n">
        <f aca="false">37370.35+14938.38</f>
        <v>52308.73</v>
      </c>
      <c r="D57" s="21" t="n">
        <f aca="false">E57/C57</f>
        <v>0.0999999426481966</v>
      </c>
      <c r="E57" s="70" t="n">
        <v>5230.87</v>
      </c>
      <c r="F57" s="17"/>
      <c r="G57" s="17"/>
    </row>
    <row r="58" s="28" customFormat="true" ht="16.5" hidden="false" customHeight="false" outlineLevel="0" collapsed="false">
      <c r="A58" s="36" t="s">
        <v>129</v>
      </c>
      <c r="B58" s="36"/>
      <c r="C58" s="37" t="n">
        <f aca="false">SUBTOTAL(9,C30:C57)</f>
        <v>2675182.46</v>
      </c>
      <c r="D58" s="38"/>
      <c r="E58" s="37" t="n">
        <f aca="false">SUBTOTAL(9,E30:E57)</f>
        <v>935780.56</v>
      </c>
      <c r="F58" s="39" t="n">
        <v>1702080</v>
      </c>
      <c r="G58" s="40" t="n">
        <f aca="false">E58/F58</f>
        <v>0.549786473021245</v>
      </c>
    </row>
    <row r="59" customFormat="false" ht="15.75" hidden="false" customHeight="false" outlineLevel="0" collapsed="false">
      <c r="A59" s="18" t="s">
        <v>130</v>
      </c>
      <c r="B59" s="19" t="s">
        <v>131</v>
      </c>
      <c r="C59" s="20" t="n">
        <v>974336.64</v>
      </c>
      <c r="D59" s="21" t="n">
        <f aca="false">E59/C59</f>
        <v>0.233000002955857</v>
      </c>
      <c r="E59" s="71" t="n">
        <v>227020.44</v>
      </c>
      <c r="F59" s="17"/>
      <c r="G59" s="17"/>
    </row>
    <row r="60" customFormat="false" ht="24" hidden="false" customHeight="false" outlineLevel="0" collapsed="false">
      <c r="A60" s="18" t="s">
        <v>132</v>
      </c>
      <c r="B60" s="19" t="s">
        <v>133</v>
      </c>
      <c r="C60" s="20" t="n">
        <v>31557.44</v>
      </c>
      <c r="D60" s="21" t="n">
        <f aca="false">E60/C60</f>
        <v>0.299999936623503</v>
      </c>
      <c r="E60" s="63" t="n">
        <v>9467.23</v>
      </c>
      <c r="F60" s="17"/>
      <c r="G60" s="17"/>
    </row>
    <row r="61" customFormat="false" ht="16.5" hidden="false" customHeight="false" outlineLevel="0" collapsed="false">
      <c r="A61" s="18" t="s">
        <v>134</v>
      </c>
      <c r="B61" s="19" t="s">
        <v>135</v>
      </c>
      <c r="C61" s="20" t="n">
        <v>593493.33</v>
      </c>
      <c r="D61" s="21" t="n">
        <f aca="false">E61/C61</f>
        <v>0.178496260438175</v>
      </c>
      <c r="E61" s="70" t="n">
        <v>105936.34</v>
      </c>
      <c r="F61" s="17"/>
      <c r="G61" s="17"/>
    </row>
    <row r="62" s="28" customFormat="true" ht="16.5" hidden="false" customHeight="false" outlineLevel="0" collapsed="false">
      <c r="A62" s="41" t="s">
        <v>136</v>
      </c>
      <c r="B62" s="41"/>
      <c r="C62" s="42" t="n">
        <f aca="false">SUBTOTAL(9,C59:C61)</f>
        <v>1599387.41</v>
      </c>
      <c r="D62" s="42"/>
      <c r="E62" s="43" t="n">
        <f aca="false">SUBTOTAL(9,E59:E61)</f>
        <v>342424.01</v>
      </c>
      <c r="F62" s="44"/>
      <c r="G62" s="44"/>
    </row>
    <row r="63" customFormat="false" ht="24" hidden="false" customHeight="false" outlineLevel="0" collapsed="false">
      <c r="A63" s="18" t="s">
        <v>83</v>
      </c>
      <c r="B63" s="19" t="s">
        <v>137</v>
      </c>
      <c r="C63" s="20" t="n">
        <v>119156.39</v>
      </c>
      <c r="D63" s="21" t="n">
        <f aca="false">E63/C63</f>
        <v>0.450000037765495</v>
      </c>
      <c r="E63" s="71" t="n">
        <v>53620.38</v>
      </c>
      <c r="F63" s="17"/>
      <c r="G63" s="17"/>
    </row>
    <row r="64" customFormat="false" ht="16.5" hidden="false" customHeight="false" outlineLevel="0" collapsed="false">
      <c r="A64" s="18" t="s">
        <v>138</v>
      </c>
      <c r="B64" s="19" t="s">
        <v>139</v>
      </c>
      <c r="C64" s="20" t="n">
        <v>32794.51</v>
      </c>
      <c r="D64" s="21" t="n">
        <f aca="false">E64/C64</f>
        <v>0.800000060985817</v>
      </c>
      <c r="E64" s="70" t="n">
        <v>26235.61</v>
      </c>
      <c r="F64" s="17"/>
      <c r="G64" s="17"/>
    </row>
    <row r="65" s="28" customFormat="true" ht="16.5" hidden="false" customHeight="false" outlineLevel="0" collapsed="false">
      <c r="A65" s="41" t="s">
        <v>140</v>
      </c>
      <c r="B65" s="41"/>
      <c r="C65" s="42" t="n">
        <f aca="false">SUBTOTAL(9,C63:C64)</f>
        <v>151950.9</v>
      </c>
      <c r="D65" s="42"/>
      <c r="E65" s="43" t="n">
        <f aca="false">SUBTOTAL(9,E63:E64)</f>
        <v>79855.99</v>
      </c>
      <c r="F65" s="44"/>
      <c r="G65" s="44"/>
    </row>
    <row r="66" s="28" customFormat="true" ht="16.5" hidden="false" customHeight="false" outlineLevel="0" collapsed="false">
      <c r="A66" s="45" t="s">
        <v>141</v>
      </c>
      <c r="B66" s="45"/>
      <c r="C66" s="46" t="n">
        <f aca="false">C65+C62</f>
        <v>1751338.31</v>
      </c>
      <c r="D66" s="46"/>
      <c r="E66" s="46" t="n">
        <f aca="false">E62+E65</f>
        <v>422280</v>
      </c>
      <c r="F66" s="47" t="n">
        <v>422280</v>
      </c>
      <c r="G66" s="48" t="n">
        <f aca="false">F66/E66</f>
        <v>1</v>
      </c>
    </row>
    <row r="67" s="28" customFormat="true" ht="16.5" hidden="false" customHeight="false" outlineLevel="0" collapsed="false">
      <c r="A67" s="49" t="s">
        <v>153</v>
      </c>
      <c r="B67" s="49"/>
      <c r="C67" s="50" t="n">
        <f aca="false">C66+C58+C29</f>
        <v>7909060.02</v>
      </c>
      <c r="D67" s="50" t="n">
        <f aca="false">D66+D58+D29</f>
        <v>0</v>
      </c>
      <c r="E67" s="50" t="n">
        <f aca="false">E66+E58+E29</f>
        <v>2502850.56</v>
      </c>
      <c r="F67" s="51" t="n">
        <f aca="false">F66+F58+F29</f>
        <v>3269150</v>
      </c>
      <c r="G67" s="52" t="n">
        <f aca="false">E67/F67</f>
        <v>0.765596733095759</v>
      </c>
    </row>
    <row r="68" s="11" customFormat="true" ht="12.75" hidden="false" customHeight="false" outlineLevel="0" collapsed="false">
      <c r="A68" s="53" t="s">
        <v>0</v>
      </c>
      <c r="B68" s="54" t="s">
        <v>1</v>
      </c>
      <c r="C68" s="55" t="s">
        <v>2</v>
      </c>
      <c r="D68" s="56" t="s">
        <v>3</v>
      </c>
      <c r="E68" s="57" t="s">
        <v>143</v>
      </c>
      <c r="F68" s="58"/>
      <c r="G68" s="58"/>
    </row>
    <row r="69" customFormat="false" ht="25.5" hidden="false" customHeight="false" outlineLevel="0" collapsed="false">
      <c r="A69" s="18" t="s">
        <v>155</v>
      </c>
      <c r="B69" s="19" t="s">
        <v>145</v>
      </c>
      <c r="C69" s="20" t="n">
        <v>2222902.5</v>
      </c>
      <c r="D69" s="21" t="n">
        <f aca="false">E69/C69</f>
        <v>0.76386616147132</v>
      </c>
      <c r="E69" s="63" t="n">
        <v>1698000</v>
      </c>
      <c r="F69" s="17"/>
      <c r="G69" s="17"/>
    </row>
    <row r="70" customFormat="false" ht="25.5" hidden="false" customHeight="false" outlineLevel="0" collapsed="false">
      <c r="A70" s="18" t="s">
        <v>155</v>
      </c>
      <c r="B70" s="19" t="s">
        <v>146</v>
      </c>
      <c r="C70" s="20" t="n">
        <v>295476.56</v>
      </c>
      <c r="D70" s="21" t="n">
        <f aca="false">E70/C70</f>
        <v>0.511590496383199</v>
      </c>
      <c r="E70" s="63" t="n">
        <v>151163</v>
      </c>
      <c r="F70" s="17"/>
      <c r="G70" s="17"/>
    </row>
    <row r="71" customFormat="false" ht="26.25" hidden="false" customHeight="false" outlineLevel="0" collapsed="false">
      <c r="A71" s="18" t="s">
        <v>155</v>
      </c>
      <c r="B71" s="19" t="s">
        <v>156</v>
      </c>
      <c r="C71" s="20" t="n">
        <v>191651.25</v>
      </c>
      <c r="D71" s="21" t="n">
        <f aca="false">E71/C71</f>
        <v>0.618310603244174</v>
      </c>
      <c r="E71" s="70" t="n">
        <v>118500</v>
      </c>
      <c r="F71" s="17"/>
      <c r="G71" s="17"/>
    </row>
    <row r="72" s="28" customFormat="true" ht="16.5" hidden="false" customHeight="false" outlineLevel="0" collapsed="false">
      <c r="A72" s="59" t="s">
        <v>148</v>
      </c>
      <c r="B72" s="59"/>
      <c r="C72" s="60" t="n">
        <f aca="false">SUM(C69:C71)</f>
        <v>2710030.31</v>
      </c>
      <c r="D72" s="60"/>
      <c r="E72" s="60" t="n">
        <f aca="false">SUM(E69:E71)</f>
        <v>1967663</v>
      </c>
      <c r="F72" s="61" t="n">
        <v>1967663</v>
      </c>
      <c r="G72" s="62" t="n">
        <f aca="false">E72/F72</f>
        <v>1</v>
      </c>
    </row>
    <row r="73" s="28" customFormat="true" ht="16.5" hidden="false" customHeight="false" outlineLevel="0" collapsed="false">
      <c r="A73" s="59" t="s">
        <v>151</v>
      </c>
      <c r="B73" s="59"/>
      <c r="C73" s="60"/>
      <c r="D73" s="60"/>
      <c r="E73" s="60"/>
      <c r="F73" s="64" t="n">
        <v>323132</v>
      </c>
      <c r="G73" s="62" t="n">
        <v>0</v>
      </c>
    </row>
    <row r="74" s="28" customFormat="true" ht="16.5" hidden="false" customHeight="false" outlineLevel="0" collapsed="false">
      <c r="A74" s="65" t="s">
        <v>157</v>
      </c>
      <c r="B74" s="65"/>
      <c r="C74" s="66"/>
      <c r="D74" s="66"/>
      <c r="E74" s="66" t="n">
        <f aca="false">E72+E73</f>
        <v>1967663</v>
      </c>
      <c r="F74" s="67" t="n">
        <f aca="false">F72+F73</f>
        <v>2290795</v>
      </c>
      <c r="G74" s="68" t="n">
        <f aca="false">E74/F74</f>
        <v>0.85894329261239</v>
      </c>
    </row>
  </sheetData>
  <autoFilter ref="A1:E29"/>
  <mergeCells count="9">
    <mergeCell ref="A29:B29"/>
    <mergeCell ref="A58:B58"/>
    <mergeCell ref="A62:B62"/>
    <mergeCell ref="A65:B65"/>
    <mergeCell ref="A66:B66"/>
    <mergeCell ref="A67:B67"/>
    <mergeCell ref="A72:B72"/>
    <mergeCell ref="A73:B73"/>
    <mergeCell ref="A74:B74"/>
  </mergeCells>
  <printOptions headings="false" gridLines="false" gridLinesSet="true" horizontalCentered="true" verticalCentered="false"/>
  <pageMargins left="0.39375" right="0.39375" top="1.14166666666667" bottom="0.590277777777778" header="0.39375" footer="0.354166666666667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&amp;C&amp;"Arial,Normal"&amp;20BILAN DSIL et DSID 2021 - Département de la Creuse (dossiers engagés au 15 septembre 2021)</oddHeader>
    <oddFooter>&amp;L&amp;F/&amp;A&amp;C&amp;P&amp;R&amp;D/&amp;T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LibreOffice/7.5.7.1.M1$Windows_X86_64 LibreOffice_project/9d4bf91ba30c991aaed3b97dd4173f7705c6b5ae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2022-03-18T09:06:38Z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